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filterPrivacy="1" codeName="ThisWorkbook" defaultThemeVersion="124226"/>
  <xr:revisionPtr revIDLastSave="0" documentId="8_{3DD8CB0E-E3B4-408C-8056-2D00A3EC3A7E}" xr6:coauthVersionLast="46" xr6:coauthVersionMax="46" xr10:uidLastSave="{00000000-0000-0000-0000-000000000000}"/>
  <bookViews>
    <workbookView xWindow="735" yWindow="735" windowWidth="14400" windowHeight="10755" activeTab="2" xr2:uid="{00000000-000D-0000-FFFF-FFFF00000000}"/>
  </bookViews>
  <sheets>
    <sheet name="Stavba" sheetId="1" r:id="rId1"/>
    <sheet name="VzorPolozky" sheetId="10" state="hidden" r:id="rId2"/>
    <sheet name="SO 01 001 Pol" sheetId="12" r:id="rId3"/>
    <sheet name="SO 01 101 Pol" sheetId="13" r:id="rId4"/>
    <sheet name="SO 01 102 Pol" sheetId="14" r:id="rId5"/>
    <sheet name="SO 01 103 Pol" sheetId="15" r:id="rId6"/>
    <sheet name="SO 01 104 Pol" sheetId="16" r:id="rId7"/>
    <sheet name="SO 01 105 Pol" sheetId="17" r:id="rId8"/>
    <sheet name="SO 01 106a Pol" sheetId="18" r:id="rId9"/>
    <sheet name="SO 01 106b Pol" sheetId="19" r:id="rId10"/>
    <sheet name="SO 01 106c Pol" sheetId="20" r:id="rId11"/>
    <sheet name="SO 01 106d Pol" sheetId="21" r:id="rId12"/>
    <sheet name="SO 01 201 Pol" sheetId="22" r:id="rId13"/>
  </sheets>
  <externalReferences>
    <externalReference r:id="rId14"/>
  </externalReferences>
  <definedNames>
    <definedName name="CelkemDPHVypocet" localSheetId="0">Stavba!$H$52</definedName>
    <definedName name="CenaCelkem">Stavba!$G$29</definedName>
    <definedName name="CenaCelkemBezDPH">Stavba!$G$28</definedName>
    <definedName name="CenaCelkemVypocet" localSheetId="0">Stavba!$I$52</definedName>
    <definedName name="cisloobjektu">Stavba!$D$3</definedName>
    <definedName name="CisloRozpoctu">'[1]Krycí list'!$C$2</definedName>
    <definedName name="CisloStavby" localSheetId="0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0">Stavba!$I$12</definedName>
    <definedName name="dmisto">Stavba!$E$13:$G$13</definedName>
    <definedName name="DPHSni">Stavba!$G$24</definedName>
    <definedName name="DPHZakl">Stavba!$G$26</definedName>
    <definedName name="dpsc" localSheetId="0">Stavba!$D$13</definedName>
    <definedName name="IČO" localSheetId="0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0">Stavba!$E$2</definedName>
    <definedName name="nazevstavby">'[1]Krycí list'!$C$7</definedName>
    <definedName name="NazevStavebnihoRozpoctu">Stavba!$E$4</definedName>
    <definedName name="_xlnm.Print_Titles" localSheetId="2">'SO 01 001 Pol'!$1:$7</definedName>
    <definedName name="_xlnm.Print_Titles" localSheetId="3">'SO 01 101 Pol'!$1:$7</definedName>
    <definedName name="_xlnm.Print_Titles" localSheetId="4">'SO 01 102 Pol'!$1:$7</definedName>
    <definedName name="_xlnm.Print_Titles" localSheetId="5">'SO 01 103 Pol'!$1:$7</definedName>
    <definedName name="_xlnm.Print_Titles" localSheetId="6">'SO 01 104 Pol'!$1:$7</definedName>
    <definedName name="_xlnm.Print_Titles" localSheetId="7">'SO 01 105 Pol'!$1:$7</definedName>
    <definedName name="_xlnm.Print_Titles" localSheetId="8">'SO 01 106a Pol'!$1:$7</definedName>
    <definedName name="_xlnm.Print_Titles" localSheetId="9">'SO 01 106b Pol'!$1:$7</definedName>
    <definedName name="_xlnm.Print_Titles" localSheetId="10">'SO 01 106c Pol'!$1:$7</definedName>
    <definedName name="_xlnm.Print_Titles" localSheetId="11">'SO 01 106d Pol'!$1:$7</definedName>
    <definedName name="_xlnm.Print_Titles" localSheetId="12">'SO 01 201 Pol'!$1:$7</definedName>
    <definedName name="oadresa">Stavba!$D$6</definedName>
    <definedName name="Objednatel" localSheetId="0">Stavba!$D$5</definedName>
    <definedName name="Objekt" localSheetId="0">Stavba!$B$38</definedName>
    <definedName name="_xlnm.Print_Area" localSheetId="2">'SO 01 001 Pol'!$A$1:$X$34</definedName>
    <definedName name="_xlnm.Print_Area" localSheetId="3">'SO 01 101 Pol'!$A$1:$X$636</definedName>
    <definedName name="_xlnm.Print_Area" localSheetId="4">'SO 01 102 Pol'!$A$1:$X$147</definedName>
    <definedName name="_xlnm.Print_Area" localSheetId="5">'SO 01 103 Pol'!$A$1:$X$327</definedName>
    <definedName name="_xlnm.Print_Area" localSheetId="6">'SO 01 104 Pol'!$A$1:$X$230</definedName>
    <definedName name="_xlnm.Print_Area" localSheetId="7">'SO 01 105 Pol'!$A$1:$X$208</definedName>
    <definedName name="_xlnm.Print_Area" localSheetId="8">'SO 01 106a Pol'!$A$1:$X$128</definedName>
    <definedName name="_xlnm.Print_Area" localSheetId="9">'SO 01 106b Pol'!$A$1:$X$128</definedName>
    <definedName name="_xlnm.Print_Area" localSheetId="10">'SO 01 106c Pol'!$A$1:$X$63</definedName>
    <definedName name="_xlnm.Print_Area" localSheetId="11">'SO 01 106d Pol'!$A$1:$X$67</definedName>
    <definedName name="_xlnm.Print_Area" localSheetId="12">'SO 01 201 Pol'!$A$1:$X$34</definedName>
    <definedName name="_xlnm.Print_Area" localSheetId="0">Stavba!$A$1:$J$100</definedName>
    <definedName name="odic" localSheetId="0">Stavba!$I$6</definedName>
    <definedName name="oico" localSheetId="0">Stavba!$I$5</definedName>
    <definedName name="omisto" localSheetId="0">Stavba!$E$7</definedName>
    <definedName name="onazev" localSheetId="0">Stavba!$D$6</definedName>
    <definedName name="opsc" localSheetId="0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0">Stavba!$E$23</definedName>
    <definedName name="SazbaDPH1">'[1]Krycí list'!$C$30</definedName>
    <definedName name="SazbaDPH2" localSheetId="0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0" hidden="1">Stavba!$A:$A</definedName>
    <definedName name="Z_B7E7C763_C459_487D_8ABA_5CFDDFBD5A84_.wvu.PrintArea" localSheetId="0" hidden="1">Stavba!$B$1:$J$36</definedName>
    <definedName name="ZakladDPHSni">Stavba!$G$23</definedName>
    <definedName name="ZakladDPHSniVypocet" localSheetId="0">Stavba!$F$52</definedName>
    <definedName name="ZakladDPHZakl">Stavba!$G$25</definedName>
    <definedName name="ZakladDPHZaklVypocet" localSheetId="0">Stavba!$G$52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22" l="1"/>
  <c r="I66" i="1" s="1"/>
  <c r="G9" i="22"/>
  <c r="M9" i="22" s="1"/>
  <c r="I9" i="22"/>
  <c r="K9" i="22"/>
  <c r="O9" i="22"/>
  <c r="O8" i="22" s="1"/>
  <c r="Q9" i="22"/>
  <c r="V9" i="22"/>
  <c r="G10" i="22"/>
  <c r="M10" i="22" s="1"/>
  <c r="I10" i="22"/>
  <c r="K10" i="22"/>
  <c r="O10" i="22"/>
  <c r="Q10" i="22"/>
  <c r="V10" i="22"/>
  <c r="G11" i="22"/>
  <c r="I11" i="22"/>
  <c r="K11" i="22"/>
  <c r="M11" i="22"/>
  <c r="O11" i="22"/>
  <c r="Q11" i="22"/>
  <c r="V11" i="22"/>
  <c r="G12" i="22"/>
  <c r="I68" i="1" s="1"/>
  <c r="G13" i="22"/>
  <c r="M13" i="22" s="1"/>
  <c r="M12" i="22" s="1"/>
  <c r="I13" i="22"/>
  <c r="I12" i="22" s="1"/>
  <c r="K13" i="22"/>
  <c r="K12" i="22" s="1"/>
  <c r="O13" i="22"/>
  <c r="O12" i="22" s="1"/>
  <c r="Q13" i="22"/>
  <c r="Q12" i="22" s="1"/>
  <c r="V13" i="22"/>
  <c r="V12" i="22" s="1"/>
  <c r="G15" i="22"/>
  <c r="I15" i="22"/>
  <c r="K15" i="22"/>
  <c r="M15" i="22"/>
  <c r="O15" i="22"/>
  <c r="Q15" i="22"/>
  <c r="V15" i="22"/>
  <c r="V14" i="22" s="1"/>
  <c r="G16" i="22"/>
  <c r="I16" i="22"/>
  <c r="K16" i="22"/>
  <c r="O16" i="22"/>
  <c r="Q16" i="22"/>
  <c r="V16" i="22"/>
  <c r="G17" i="22"/>
  <c r="M17" i="22" s="1"/>
  <c r="I17" i="22"/>
  <c r="K17" i="22"/>
  <c r="K14" i="22" s="1"/>
  <c r="O17" i="22"/>
  <c r="Q17" i="22"/>
  <c r="V17" i="22"/>
  <c r="G19" i="22"/>
  <c r="I19" i="22"/>
  <c r="I18" i="22" s="1"/>
  <c r="K19" i="22"/>
  <c r="M19" i="22"/>
  <c r="O19" i="22"/>
  <c r="Q19" i="22"/>
  <c r="V19" i="22"/>
  <c r="G20" i="22"/>
  <c r="G18" i="22" s="1"/>
  <c r="I20" i="22"/>
  <c r="K20" i="22"/>
  <c r="O20" i="22"/>
  <c r="Q20" i="22"/>
  <c r="V20" i="22"/>
  <c r="G21" i="22"/>
  <c r="M21" i="22" s="1"/>
  <c r="I21" i="22"/>
  <c r="K21" i="22"/>
  <c r="O21" i="22"/>
  <c r="Q21" i="22"/>
  <c r="V21" i="22"/>
  <c r="G22" i="22"/>
  <c r="M22" i="22" s="1"/>
  <c r="I22" i="22"/>
  <c r="K22" i="22"/>
  <c r="O22" i="22"/>
  <c r="Q22" i="22"/>
  <c r="V22" i="22"/>
  <c r="V18" i="22" s="1"/>
  <c r="AF24" i="22"/>
  <c r="G51" i="1" s="1"/>
  <c r="G9" i="21"/>
  <c r="G8" i="21" s="1"/>
  <c r="I9" i="21"/>
  <c r="I8" i="21" s="1"/>
  <c r="K9" i="21"/>
  <c r="K8" i="21" s="1"/>
  <c r="M9" i="21"/>
  <c r="M8" i="21" s="1"/>
  <c r="O9" i="21"/>
  <c r="O8" i="21" s="1"/>
  <c r="Q9" i="21"/>
  <c r="Q8" i="21" s="1"/>
  <c r="V9" i="21"/>
  <c r="V8" i="21" s="1"/>
  <c r="G11" i="21"/>
  <c r="I11" i="21"/>
  <c r="I10" i="21" s="1"/>
  <c r="K11" i="21"/>
  <c r="M11" i="21"/>
  <c r="O11" i="21"/>
  <c r="Q11" i="21"/>
  <c r="V11" i="21"/>
  <c r="G12" i="21"/>
  <c r="I12" i="21"/>
  <c r="K12" i="21"/>
  <c r="O12" i="21"/>
  <c r="Q12" i="21"/>
  <c r="V12" i="21"/>
  <c r="V10" i="21" s="1"/>
  <c r="G13" i="21"/>
  <c r="M13" i="21" s="1"/>
  <c r="I13" i="21"/>
  <c r="K13" i="21"/>
  <c r="O13" i="21"/>
  <c r="Q13" i="21"/>
  <c r="V13" i="21"/>
  <c r="G14" i="21"/>
  <c r="M14" i="21" s="1"/>
  <c r="I14" i="21"/>
  <c r="K14" i="21"/>
  <c r="O14" i="21"/>
  <c r="Q14" i="21"/>
  <c r="V14" i="21"/>
  <c r="G15" i="21"/>
  <c r="I15" i="21"/>
  <c r="K15" i="21"/>
  <c r="M15" i="21"/>
  <c r="O15" i="21"/>
  <c r="Q15" i="21"/>
  <c r="V15" i="21"/>
  <c r="G16" i="21"/>
  <c r="M16" i="21" s="1"/>
  <c r="I16" i="21"/>
  <c r="K16" i="21"/>
  <c r="O16" i="21"/>
  <c r="Q16" i="21"/>
  <c r="V16" i="21"/>
  <c r="G17" i="21"/>
  <c r="M17" i="21" s="1"/>
  <c r="I17" i="21"/>
  <c r="K17" i="21"/>
  <c r="O17" i="21"/>
  <c r="Q17" i="21"/>
  <c r="V17" i="21"/>
  <c r="G19" i="21"/>
  <c r="I19" i="21"/>
  <c r="K19" i="21"/>
  <c r="M19" i="21"/>
  <c r="O19" i="21"/>
  <c r="Q19" i="21"/>
  <c r="V19" i="21"/>
  <c r="G20" i="21"/>
  <c r="M20" i="21" s="1"/>
  <c r="I20" i="21"/>
  <c r="K20" i="21"/>
  <c r="O20" i="21"/>
  <c r="Q20" i="21"/>
  <c r="V20" i="21"/>
  <c r="G21" i="21"/>
  <c r="M21" i="21" s="1"/>
  <c r="I21" i="21"/>
  <c r="K21" i="21"/>
  <c r="O21" i="21"/>
  <c r="Q21" i="21"/>
  <c r="V21" i="21"/>
  <c r="G22" i="21"/>
  <c r="M22" i="21" s="1"/>
  <c r="I22" i="21"/>
  <c r="K22" i="21"/>
  <c r="O22" i="21"/>
  <c r="Q22" i="21"/>
  <c r="V22" i="21"/>
  <c r="G23" i="21"/>
  <c r="I23" i="21"/>
  <c r="K23" i="21"/>
  <c r="M23" i="21"/>
  <c r="O23" i="21"/>
  <c r="Q23" i="21"/>
  <c r="V23" i="21"/>
  <c r="G24" i="21"/>
  <c r="M24" i="21" s="1"/>
  <c r="I24" i="21"/>
  <c r="K24" i="21"/>
  <c r="O24" i="21"/>
  <c r="Q24" i="21"/>
  <c r="V24" i="21"/>
  <c r="G25" i="21"/>
  <c r="M25" i="21" s="1"/>
  <c r="I25" i="21"/>
  <c r="K25" i="21"/>
  <c r="O25" i="21"/>
  <c r="Q25" i="21"/>
  <c r="V25" i="21"/>
  <c r="G26" i="21"/>
  <c r="M26" i="21" s="1"/>
  <c r="I26" i="21"/>
  <c r="K26" i="21"/>
  <c r="O26" i="21"/>
  <c r="Q26" i="21"/>
  <c r="V26" i="21"/>
  <c r="G27" i="21"/>
  <c r="I27" i="21"/>
  <c r="K27" i="21"/>
  <c r="M27" i="21"/>
  <c r="O27" i="21"/>
  <c r="Q27" i="21"/>
  <c r="V27" i="21"/>
  <c r="G28" i="21"/>
  <c r="M28" i="21" s="1"/>
  <c r="I28" i="21"/>
  <c r="K28" i="21"/>
  <c r="O28" i="21"/>
  <c r="Q28" i="21"/>
  <c r="V28" i="21"/>
  <c r="G29" i="21"/>
  <c r="M29" i="21" s="1"/>
  <c r="I29" i="21"/>
  <c r="K29" i="21"/>
  <c r="O29" i="21"/>
  <c r="Q29" i="21"/>
  <c r="V29" i="21"/>
  <c r="G30" i="21"/>
  <c r="M30" i="21" s="1"/>
  <c r="I30" i="21"/>
  <c r="K30" i="21"/>
  <c r="O30" i="21"/>
  <c r="Q30" i="21"/>
  <c r="V30" i="21"/>
  <c r="G31" i="21"/>
  <c r="M31" i="21" s="1"/>
  <c r="I31" i="21"/>
  <c r="K31" i="21"/>
  <c r="O31" i="21"/>
  <c r="Q31" i="21"/>
  <c r="V31" i="21"/>
  <c r="G32" i="21"/>
  <c r="M32" i="21" s="1"/>
  <c r="I32" i="21"/>
  <c r="K32" i="21"/>
  <c r="O32" i="21"/>
  <c r="Q32" i="21"/>
  <c r="V32" i="21"/>
  <c r="G33" i="21"/>
  <c r="I33" i="21"/>
  <c r="K33" i="21"/>
  <c r="M33" i="21"/>
  <c r="O33" i="21"/>
  <c r="Q33" i="21"/>
  <c r="V33" i="21"/>
  <c r="G35" i="21"/>
  <c r="I35" i="21"/>
  <c r="I34" i="21" s="1"/>
  <c r="K35" i="21"/>
  <c r="M35" i="21"/>
  <c r="O35" i="21"/>
  <c r="Q35" i="21"/>
  <c r="V35" i="21"/>
  <c r="G36" i="21"/>
  <c r="M36" i="21" s="1"/>
  <c r="I36" i="21"/>
  <c r="K36" i="21"/>
  <c r="O36" i="21"/>
  <c r="O34" i="21" s="1"/>
  <c r="Q36" i="21"/>
  <c r="V36" i="21"/>
  <c r="G37" i="21"/>
  <c r="M37" i="21" s="1"/>
  <c r="I37" i="21"/>
  <c r="K37" i="21"/>
  <c r="O37" i="21"/>
  <c r="Q37" i="21"/>
  <c r="V37" i="21"/>
  <c r="G39" i="21"/>
  <c r="I39" i="21"/>
  <c r="K39" i="21"/>
  <c r="M39" i="21"/>
  <c r="O39" i="21"/>
  <c r="Q39" i="21"/>
  <c r="V39" i="21"/>
  <c r="G40" i="21"/>
  <c r="M40" i="21" s="1"/>
  <c r="I40" i="21"/>
  <c r="K40" i="21"/>
  <c r="O40" i="21"/>
  <c r="Q40" i="21"/>
  <c r="V40" i="21"/>
  <c r="G41" i="21"/>
  <c r="M41" i="21" s="1"/>
  <c r="I41" i="21"/>
  <c r="K41" i="21"/>
  <c r="O41" i="21"/>
  <c r="Q41" i="21"/>
  <c r="V41" i="21"/>
  <c r="G42" i="21"/>
  <c r="M42" i="21" s="1"/>
  <c r="I42" i="21"/>
  <c r="K42" i="21"/>
  <c r="O42" i="21"/>
  <c r="Q42" i="21"/>
  <c r="V42" i="21"/>
  <c r="G43" i="21"/>
  <c r="I43" i="21"/>
  <c r="K43" i="21"/>
  <c r="M43" i="21"/>
  <c r="O43" i="21"/>
  <c r="Q43" i="21"/>
  <c r="V43" i="21"/>
  <c r="G44" i="21"/>
  <c r="M44" i="21" s="1"/>
  <c r="I44" i="21"/>
  <c r="K44" i="21"/>
  <c r="O44" i="21"/>
  <c r="Q44" i="21"/>
  <c r="V44" i="21"/>
  <c r="G45" i="21"/>
  <c r="I45" i="21"/>
  <c r="K45" i="21"/>
  <c r="M45" i="21"/>
  <c r="O45" i="21"/>
  <c r="Q45" i="21"/>
  <c r="V45" i="21"/>
  <c r="G46" i="21"/>
  <c r="M46" i="21" s="1"/>
  <c r="I46" i="21"/>
  <c r="K46" i="21"/>
  <c r="O46" i="21"/>
  <c r="Q46" i="21"/>
  <c r="V46" i="21"/>
  <c r="G47" i="21"/>
  <c r="I47" i="21"/>
  <c r="K47" i="21"/>
  <c r="M47" i="21"/>
  <c r="O47" i="21"/>
  <c r="Q47" i="21"/>
  <c r="V47" i="21"/>
  <c r="G48" i="21"/>
  <c r="M48" i="21" s="1"/>
  <c r="I48" i="21"/>
  <c r="K48" i="21"/>
  <c r="O48" i="21"/>
  <c r="Q48" i="21"/>
  <c r="V48" i="21"/>
  <c r="G49" i="21"/>
  <c r="M49" i="21" s="1"/>
  <c r="I49" i="21"/>
  <c r="K49" i="21"/>
  <c r="O49" i="21"/>
  <c r="Q49" i="21"/>
  <c r="V49" i="21"/>
  <c r="G50" i="21"/>
  <c r="I50" i="21"/>
  <c r="K50" i="21"/>
  <c r="O50" i="21"/>
  <c r="Q50" i="21"/>
  <c r="V50" i="21"/>
  <c r="G51" i="21"/>
  <c r="M51" i="21" s="1"/>
  <c r="I51" i="21"/>
  <c r="K51" i="21"/>
  <c r="O51" i="21"/>
  <c r="Q51" i="21"/>
  <c r="V51" i="21"/>
  <c r="G52" i="21"/>
  <c r="M52" i="21" s="1"/>
  <c r="I52" i="21"/>
  <c r="K52" i="21"/>
  <c r="O52" i="21"/>
  <c r="Q52" i="21"/>
  <c r="V52" i="21"/>
  <c r="G53" i="21"/>
  <c r="I53" i="21"/>
  <c r="K53" i="21"/>
  <c r="M53" i="21"/>
  <c r="O53" i="21"/>
  <c r="Q53" i="21"/>
  <c r="V53" i="21"/>
  <c r="G54" i="21"/>
  <c r="M54" i="21" s="1"/>
  <c r="I54" i="21"/>
  <c r="K54" i="21"/>
  <c r="O54" i="21"/>
  <c r="Q54" i="21"/>
  <c r="V54" i="21"/>
  <c r="G55" i="21"/>
  <c r="I55" i="21"/>
  <c r="K55" i="21"/>
  <c r="M55" i="21"/>
  <c r="O55" i="21"/>
  <c r="Q55" i="21"/>
  <c r="V55" i="21"/>
  <c r="AF57" i="21"/>
  <c r="G50" i="1" s="1"/>
  <c r="G9" i="20"/>
  <c r="M9" i="20" s="1"/>
  <c r="I9" i="20"/>
  <c r="K9" i="20"/>
  <c r="O9" i="20"/>
  <c r="Q9" i="20"/>
  <c r="V9" i="20"/>
  <c r="G10" i="20"/>
  <c r="M10" i="20" s="1"/>
  <c r="I10" i="20"/>
  <c r="K10" i="20"/>
  <c r="O10" i="20"/>
  <c r="Q10" i="20"/>
  <c r="V10" i="20"/>
  <c r="G11" i="20"/>
  <c r="M11" i="20" s="1"/>
  <c r="I11" i="20"/>
  <c r="K11" i="20"/>
  <c r="O11" i="20"/>
  <c r="Q11" i="20"/>
  <c r="V11" i="20"/>
  <c r="G12" i="20"/>
  <c r="I12" i="20"/>
  <c r="K12" i="20"/>
  <c r="O12" i="20"/>
  <c r="Q12" i="20"/>
  <c r="V12" i="20"/>
  <c r="G13" i="20"/>
  <c r="I13" i="20"/>
  <c r="K13" i="20"/>
  <c r="M13" i="20"/>
  <c r="O13" i="20"/>
  <c r="Q13" i="20"/>
  <c r="V13" i="20"/>
  <c r="G14" i="20"/>
  <c r="M14" i="20" s="1"/>
  <c r="I14" i="20"/>
  <c r="K14" i="20"/>
  <c r="O14" i="20"/>
  <c r="Q14" i="20"/>
  <c r="V14" i="20"/>
  <c r="G15" i="20"/>
  <c r="I15" i="20"/>
  <c r="K15" i="20"/>
  <c r="M15" i="20"/>
  <c r="O15" i="20"/>
  <c r="Q15" i="20"/>
  <c r="V15" i="20"/>
  <c r="G16" i="20"/>
  <c r="M16" i="20" s="1"/>
  <c r="I16" i="20"/>
  <c r="K16" i="20"/>
  <c r="O16" i="20"/>
  <c r="Q16" i="20"/>
  <c r="V16" i="20"/>
  <c r="G17" i="20"/>
  <c r="M17" i="20" s="1"/>
  <c r="I17" i="20"/>
  <c r="K17" i="20"/>
  <c r="O17" i="20"/>
  <c r="Q17" i="20"/>
  <c r="V17" i="20"/>
  <c r="G18" i="20"/>
  <c r="M18" i="20" s="1"/>
  <c r="I18" i="20"/>
  <c r="K18" i="20"/>
  <c r="O18" i="20"/>
  <c r="Q18" i="20"/>
  <c r="V18" i="20"/>
  <c r="G19" i="20"/>
  <c r="I19" i="20"/>
  <c r="K19" i="20"/>
  <c r="M19" i="20"/>
  <c r="O19" i="20"/>
  <c r="Q19" i="20"/>
  <c r="V19" i="20"/>
  <c r="G20" i="20"/>
  <c r="M20" i="20" s="1"/>
  <c r="I20" i="20"/>
  <c r="K20" i="20"/>
  <c r="O20" i="20"/>
  <c r="Q20" i="20"/>
  <c r="V20" i="20"/>
  <c r="G21" i="20"/>
  <c r="M21" i="20" s="1"/>
  <c r="I21" i="20"/>
  <c r="K21" i="20"/>
  <c r="O21" i="20"/>
  <c r="Q21" i="20"/>
  <c r="V21" i="20"/>
  <c r="G22" i="20"/>
  <c r="M22" i="20" s="1"/>
  <c r="I22" i="20"/>
  <c r="K22" i="20"/>
  <c r="O22" i="20"/>
  <c r="Q22" i="20"/>
  <c r="V22" i="20"/>
  <c r="G23" i="20"/>
  <c r="I23" i="20"/>
  <c r="K23" i="20"/>
  <c r="M23" i="20"/>
  <c r="O23" i="20"/>
  <c r="Q23" i="20"/>
  <c r="V23" i="20"/>
  <c r="G24" i="20"/>
  <c r="M24" i="20" s="1"/>
  <c r="I24" i="20"/>
  <c r="K24" i="20"/>
  <c r="O24" i="20"/>
  <c r="Q24" i="20"/>
  <c r="V24" i="20"/>
  <c r="G25" i="20"/>
  <c r="M25" i="20" s="1"/>
  <c r="I25" i="20"/>
  <c r="K25" i="20"/>
  <c r="O25" i="20"/>
  <c r="Q25" i="20"/>
  <c r="V25" i="20"/>
  <c r="G26" i="20"/>
  <c r="M26" i="20" s="1"/>
  <c r="I26" i="20"/>
  <c r="K26" i="20"/>
  <c r="O26" i="20"/>
  <c r="Q26" i="20"/>
  <c r="V26" i="20"/>
  <c r="G27" i="20"/>
  <c r="M27" i="20" s="1"/>
  <c r="I27" i="20"/>
  <c r="K27" i="20"/>
  <c r="O27" i="20"/>
  <c r="Q27" i="20"/>
  <c r="V27" i="20"/>
  <c r="G28" i="20"/>
  <c r="M28" i="20" s="1"/>
  <c r="I28" i="20"/>
  <c r="K28" i="20"/>
  <c r="O28" i="20"/>
  <c r="Q28" i="20"/>
  <c r="V28" i="20"/>
  <c r="G29" i="20"/>
  <c r="I29" i="20"/>
  <c r="K29" i="20"/>
  <c r="M29" i="20"/>
  <c r="O29" i="20"/>
  <c r="Q29" i="20"/>
  <c r="V29" i="20"/>
  <c r="G30" i="20"/>
  <c r="M30" i="20" s="1"/>
  <c r="I30" i="20"/>
  <c r="K30" i="20"/>
  <c r="O30" i="20"/>
  <c r="Q30" i="20"/>
  <c r="V30" i="20"/>
  <c r="G31" i="20"/>
  <c r="I31" i="20"/>
  <c r="K31" i="20"/>
  <c r="M31" i="20"/>
  <c r="O31" i="20"/>
  <c r="Q31" i="20"/>
  <c r="V31" i="20"/>
  <c r="G32" i="20"/>
  <c r="M32" i="20" s="1"/>
  <c r="I32" i="20"/>
  <c r="K32" i="20"/>
  <c r="O32" i="20"/>
  <c r="Q32" i="20"/>
  <c r="V32" i="20"/>
  <c r="G33" i="20"/>
  <c r="M33" i="20" s="1"/>
  <c r="I33" i="20"/>
  <c r="K33" i="20"/>
  <c r="O33" i="20"/>
  <c r="Q33" i="20"/>
  <c r="V33" i="20"/>
  <c r="G34" i="20"/>
  <c r="M34" i="20" s="1"/>
  <c r="I34" i="20"/>
  <c r="K34" i="20"/>
  <c r="O34" i="20"/>
  <c r="Q34" i="20"/>
  <c r="V34" i="20"/>
  <c r="G35" i="20"/>
  <c r="I35" i="20"/>
  <c r="K35" i="20"/>
  <c r="M35" i="20"/>
  <c r="O35" i="20"/>
  <c r="Q35" i="20"/>
  <c r="V35" i="20"/>
  <c r="G36" i="20"/>
  <c r="M36" i="20" s="1"/>
  <c r="I36" i="20"/>
  <c r="K36" i="20"/>
  <c r="O36" i="20"/>
  <c r="Q36" i="20"/>
  <c r="V36" i="20"/>
  <c r="G37" i="20"/>
  <c r="M37" i="20" s="1"/>
  <c r="I37" i="20"/>
  <c r="K37" i="20"/>
  <c r="O37" i="20"/>
  <c r="Q37" i="20"/>
  <c r="V37" i="20"/>
  <c r="G38" i="20"/>
  <c r="M38" i="20" s="1"/>
  <c r="I38" i="20"/>
  <c r="K38" i="20"/>
  <c r="O38" i="20"/>
  <c r="Q38" i="20"/>
  <c r="V38" i="20"/>
  <c r="G39" i="20"/>
  <c r="I39" i="20"/>
  <c r="K39" i="20"/>
  <c r="M39" i="20"/>
  <c r="O39" i="20"/>
  <c r="Q39" i="20"/>
  <c r="V39" i="20"/>
  <c r="G41" i="20"/>
  <c r="I41" i="20"/>
  <c r="K41" i="20"/>
  <c r="M41" i="20"/>
  <c r="O41" i="20"/>
  <c r="Q41" i="20"/>
  <c r="V41" i="20"/>
  <c r="G42" i="20"/>
  <c r="M42" i="20" s="1"/>
  <c r="I42" i="20"/>
  <c r="K42" i="20"/>
  <c r="O42" i="20"/>
  <c r="Q42" i="20"/>
  <c r="V42" i="20"/>
  <c r="G43" i="20"/>
  <c r="I43" i="20"/>
  <c r="K43" i="20"/>
  <c r="M43" i="20"/>
  <c r="O43" i="20"/>
  <c r="Q43" i="20"/>
  <c r="V43" i="20"/>
  <c r="G44" i="20"/>
  <c r="G40" i="20" s="1"/>
  <c r="I44" i="20"/>
  <c r="K44" i="20"/>
  <c r="O44" i="20"/>
  <c r="Q44" i="20"/>
  <c r="V44" i="20"/>
  <c r="G45" i="20"/>
  <c r="M45" i="20" s="1"/>
  <c r="I45" i="20"/>
  <c r="K45" i="20"/>
  <c r="O45" i="20"/>
  <c r="Q45" i="20"/>
  <c r="V45" i="20"/>
  <c r="G46" i="20"/>
  <c r="M46" i="20" s="1"/>
  <c r="I46" i="20"/>
  <c r="K46" i="20"/>
  <c r="O46" i="20"/>
  <c r="Q46" i="20"/>
  <c r="V46" i="20"/>
  <c r="G47" i="20"/>
  <c r="I47" i="20"/>
  <c r="K47" i="20"/>
  <c r="M47" i="20"/>
  <c r="O47" i="20"/>
  <c r="Q47" i="20"/>
  <c r="V47" i="20"/>
  <c r="G49" i="20"/>
  <c r="G48" i="20" s="1"/>
  <c r="I49" i="20"/>
  <c r="K49" i="20"/>
  <c r="M49" i="20"/>
  <c r="O49" i="20"/>
  <c r="O48" i="20" s="1"/>
  <c r="Q49" i="20"/>
  <c r="V49" i="20"/>
  <c r="G50" i="20"/>
  <c r="M50" i="20" s="1"/>
  <c r="I50" i="20"/>
  <c r="K50" i="20"/>
  <c r="O50" i="20"/>
  <c r="Q50" i="20"/>
  <c r="V50" i="20"/>
  <c r="V48" i="20" s="1"/>
  <c r="G51" i="20"/>
  <c r="I51" i="20"/>
  <c r="K51" i="20"/>
  <c r="M51" i="20"/>
  <c r="O51" i="20"/>
  <c r="Q51" i="20"/>
  <c r="V51" i="20"/>
  <c r="AE53" i="20"/>
  <c r="F49" i="1" s="1"/>
  <c r="AF53" i="20"/>
  <c r="G49" i="1" s="1"/>
  <c r="V8" i="19"/>
  <c r="G9" i="19"/>
  <c r="M9" i="19" s="1"/>
  <c r="M8" i="19" s="1"/>
  <c r="I9" i="19"/>
  <c r="I8" i="19" s="1"/>
  <c r="K9" i="19"/>
  <c r="K8" i="19" s="1"/>
  <c r="O9" i="19"/>
  <c r="O8" i="19" s="1"/>
  <c r="Q9" i="19"/>
  <c r="Q8" i="19" s="1"/>
  <c r="V9" i="19"/>
  <c r="G10" i="19"/>
  <c r="K10" i="19"/>
  <c r="O10" i="19"/>
  <c r="G11" i="19"/>
  <c r="M11" i="19" s="1"/>
  <c r="M10" i="19" s="1"/>
  <c r="I11" i="19"/>
  <c r="I10" i="19" s="1"/>
  <c r="K11" i="19"/>
  <c r="O11" i="19"/>
  <c r="Q11" i="19"/>
  <c r="Q10" i="19" s="1"/>
  <c r="V11" i="19"/>
  <c r="V10" i="19" s="1"/>
  <c r="G13" i="19"/>
  <c r="M13" i="19" s="1"/>
  <c r="I13" i="19"/>
  <c r="K13" i="19"/>
  <c r="O13" i="19"/>
  <c r="Q13" i="19"/>
  <c r="V13" i="19"/>
  <c r="G14" i="19"/>
  <c r="M14" i="19" s="1"/>
  <c r="I14" i="19"/>
  <c r="K14" i="19"/>
  <c r="O14" i="19"/>
  <c r="Q14" i="19"/>
  <c r="V14" i="19"/>
  <c r="G15" i="19"/>
  <c r="I15" i="19"/>
  <c r="K15" i="19"/>
  <c r="M15" i="19"/>
  <c r="O15" i="19"/>
  <c r="Q15" i="19"/>
  <c r="V15" i="19"/>
  <c r="G16" i="19"/>
  <c r="I16" i="19"/>
  <c r="K16" i="19"/>
  <c r="O16" i="19"/>
  <c r="Q16" i="19"/>
  <c r="V16" i="19"/>
  <c r="G17" i="19"/>
  <c r="I17" i="19"/>
  <c r="K17" i="19"/>
  <c r="M17" i="19"/>
  <c r="O17" i="19"/>
  <c r="Q17" i="19"/>
  <c r="V17" i="19"/>
  <c r="G18" i="19"/>
  <c r="M18" i="19" s="1"/>
  <c r="I18" i="19"/>
  <c r="K18" i="19"/>
  <c r="O18" i="19"/>
  <c r="Q18" i="19"/>
  <c r="V18" i="19"/>
  <c r="G19" i="19"/>
  <c r="M19" i="19" s="1"/>
  <c r="I19" i="19"/>
  <c r="K19" i="19"/>
  <c r="O19" i="19"/>
  <c r="Q19" i="19"/>
  <c r="V19" i="19"/>
  <c r="G20" i="19"/>
  <c r="M20" i="19" s="1"/>
  <c r="I20" i="19"/>
  <c r="K20" i="19"/>
  <c r="O20" i="19"/>
  <c r="Q20" i="19"/>
  <c r="V20" i="19"/>
  <c r="G21" i="19"/>
  <c r="I21" i="19"/>
  <c r="K21" i="19"/>
  <c r="M21" i="19"/>
  <c r="O21" i="19"/>
  <c r="Q21" i="19"/>
  <c r="V21" i="19"/>
  <c r="G22" i="19"/>
  <c r="M22" i="19" s="1"/>
  <c r="I22" i="19"/>
  <c r="K22" i="19"/>
  <c r="O22" i="19"/>
  <c r="Q22" i="19"/>
  <c r="V22" i="19"/>
  <c r="G23" i="19"/>
  <c r="M23" i="19" s="1"/>
  <c r="I23" i="19"/>
  <c r="K23" i="19"/>
  <c r="O23" i="19"/>
  <c r="Q23" i="19"/>
  <c r="V23" i="19"/>
  <c r="G24" i="19"/>
  <c r="M24" i="19" s="1"/>
  <c r="I24" i="19"/>
  <c r="K24" i="19"/>
  <c r="O24" i="19"/>
  <c r="Q24" i="19"/>
  <c r="V24" i="19"/>
  <c r="G25" i="19"/>
  <c r="M25" i="19" s="1"/>
  <c r="I25" i="19"/>
  <c r="K25" i="19"/>
  <c r="O25" i="19"/>
  <c r="Q25" i="19"/>
  <c r="V25" i="19"/>
  <c r="G26" i="19"/>
  <c r="M26" i="19" s="1"/>
  <c r="I26" i="19"/>
  <c r="K26" i="19"/>
  <c r="O26" i="19"/>
  <c r="Q26" i="19"/>
  <c r="V26" i="19"/>
  <c r="G27" i="19"/>
  <c r="I27" i="19"/>
  <c r="K27" i="19"/>
  <c r="M27" i="19"/>
  <c r="O27" i="19"/>
  <c r="Q27" i="19"/>
  <c r="V27" i="19"/>
  <c r="G28" i="19"/>
  <c r="M28" i="19" s="1"/>
  <c r="I28" i="19"/>
  <c r="K28" i="19"/>
  <c r="O28" i="19"/>
  <c r="Q28" i="19"/>
  <c r="V28" i="19"/>
  <c r="G29" i="19"/>
  <c r="M29" i="19" s="1"/>
  <c r="I29" i="19"/>
  <c r="K29" i="19"/>
  <c r="O29" i="19"/>
  <c r="Q29" i="19"/>
  <c r="V29" i="19"/>
  <c r="G30" i="19"/>
  <c r="M30" i="19" s="1"/>
  <c r="I30" i="19"/>
  <c r="K30" i="19"/>
  <c r="O30" i="19"/>
  <c r="Q30" i="19"/>
  <c r="V30" i="19"/>
  <c r="G31" i="19"/>
  <c r="I31" i="19"/>
  <c r="K31" i="19"/>
  <c r="M31" i="19"/>
  <c r="O31" i="19"/>
  <c r="Q31" i="19"/>
  <c r="V31" i="19"/>
  <c r="G32" i="19"/>
  <c r="M32" i="19" s="1"/>
  <c r="I32" i="19"/>
  <c r="K32" i="19"/>
  <c r="O32" i="19"/>
  <c r="Q32" i="19"/>
  <c r="V32" i="19"/>
  <c r="G33" i="19"/>
  <c r="I33" i="19"/>
  <c r="K33" i="19"/>
  <c r="M33" i="19"/>
  <c r="O33" i="19"/>
  <c r="Q33" i="19"/>
  <c r="V33" i="19"/>
  <c r="G34" i="19"/>
  <c r="M34" i="19" s="1"/>
  <c r="I34" i="19"/>
  <c r="K34" i="19"/>
  <c r="O34" i="19"/>
  <c r="Q34" i="19"/>
  <c r="V34" i="19"/>
  <c r="G35" i="19"/>
  <c r="M35" i="19" s="1"/>
  <c r="I35" i="19"/>
  <c r="K35" i="19"/>
  <c r="O35" i="19"/>
  <c r="Q35" i="19"/>
  <c r="V35" i="19"/>
  <c r="G36" i="19"/>
  <c r="M36" i="19" s="1"/>
  <c r="I36" i="19"/>
  <c r="K36" i="19"/>
  <c r="O36" i="19"/>
  <c r="Q36" i="19"/>
  <c r="V36" i="19"/>
  <c r="G37" i="19"/>
  <c r="I37" i="19"/>
  <c r="K37" i="19"/>
  <c r="M37" i="19"/>
  <c r="O37" i="19"/>
  <c r="Q37" i="19"/>
  <c r="V37" i="19"/>
  <c r="G38" i="19"/>
  <c r="M38" i="19" s="1"/>
  <c r="I38" i="19"/>
  <c r="K38" i="19"/>
  <c r="O38" i="19"/>
  <c r="Q38" i="19"/>
  <c r="V38" i="19"/>
  <c r="G40" i="19"/>
  <c r="I40" i="19"/>
  <c r="K40" i="19"/>
  <c r="O40" i="19"/>
  <c r="Q40" i="19"/>
  <c r="V40" i="19"/>
  <c r="G41" i="19"/>
  <c r="M41" i="19" s="1"/>
  <c r="I41" i="19"/>
  <c r="K41" i="19"/>
  <c r="O41" i="19"/>
  <c r="Q41" i="19"/>
  <c r="V41" i="19"/>
  <c r="G42" i="19"/>
  <c r="M42" i="19" s="1"/>
  <c r="I42" i="19"/>
  <c r="K42" i="19"/>
  <c r="O42" i="19"/>
  <c r="Q42" i="19"/>
  <c r="V42" i="19"/>
  <c r="G43" i="19"/>
  <c r="I43" i="19"/>
  <c r="K43" i="19"/>
  <c r="M43" i="19"/>
  <c r="O43" i="19"/>
  <c r="Q43" i="19"/>
  <c r="V43" i="19"/>
  <c r="G44" i="19"/>
  <c r="M44" i="19" s="1"/>
  <c r="I44" i="19"/>
  <c r="K44" i="19"/>
  <c r="O44" i="19"/>
  <c r="Q44" i="19"/>
  <c r="V44" i="19"/>
  <c r="G45" i="19"/>
  <c r="M45" i="19" s="1"/>
  <c r="I45" i="19"/>
  <c r="K45" i="19"/>
  <c r="O45" i="19"/>
  <c r="Q45" i="19"/>
  <c r="V45" i="19"/>
  <c r="G46" i="19"/>
  <c r="M46" i="19" s="1"/>
  <c r="I46" i="19"/>
  <c r="K46" i="19"/>
  <c r="O46" i="19"/>
  <c r="Q46" i="19"/>
  <c r="V46" i="19"/>
  <c r="G47" i="19"/>
  <c r="M47" i="19" s="1"/>
  <c r="I47" i="19"/>
  <c r="K47" i="19"/>
  <c r="O47" i="19"/>
  <c r="Q47" i="19"/>
  <c r="V47" i="19"/>
  <c r="G48" i="19"/>
  <c r="M48" i="19" s="1"/>
  <c r="I48" i="19"/>
  <c r="K48" i="19"/>
  <c r="O48" i="19"/>
  <c r="Q48" i="19"/>
  <c r="V48" i="19"/>
  <c r="G49" i="19"/>
  <c r="I49" i="19"/>
  <c r="K49" i="19"/>
  <c r="M49" i="19"/>
  <c r="O49" i="19"/>
  <c r="Q49" i="19"/>
  <c r="V49" i="19"/>
  <c r="G50" i="19"/>
  <c r="M50" i="19" s="1"/>
  <c r="I50" i="19"/>
  <c r="K50" i="19"/>
  <c r="O50" i="19"/>
  <c r="Q50" i="19"/>
  <c r="V50" i="19"/>
  <c r="G51" i="19"/>
  <c r="M51" i="19" s="1"/>
  <c r="I51" i="19"/>
  <c r="K51" i="19"/>
  <c r="O51" i="19"/>
  <c r="Q51" i="19"/>
  <c r="V51" i="19"/>
  <c r="G52" i="19"/>
  <c r="M52" i="19" s="1"/>
  <c r="I52" i="19"/>
  <c r="K52" i="19"/>
  <c r="O52" i="19"/>
  <c r="Q52" i="19"/>
  <c r="V52" i="19"/>
  <c r="G53" i="19"/>
  <c r="I53" i="19"/>
  <c r="K53" i="19"/>
  <c r="M53" i="19"/>
  <c r="O53" i="19"/>
  <c r="Q53" i="19"/>
  <c r="V53" i="19"/>
  <c r="G54" i="19"/>
  <c r="M54" i="19" s="1"/>
  <c r="I54" i="19"/>
  <c r="K54" i="19"/>
  <c r="O54" i="19"/>
  <c r="Q54" i="19"/>
  <c r="V54" i="19"/>
  <c r="G55" i="19"/>
  <c r="I55" i="19"/>
  <c r="K55" i="19"/>
  <c r="M55" i="19"/>
  <c r="O55" i="19"/>
  <c r="Q55" i="19"/>
  <c r="V55" i="19"/>
  <c r="G56" i="19"/>
  <c r="M56" i="19" s="1"/>
  <c r="I56" i="19"/>
  <c r="K56" i="19"/>
  <c r="O56" i="19"/>
  <c r="Q56" i="19"/>
  <c r="V56" i="19"/>
  <c r="G57" i="19"/>
  <c r="M57" i="19" s="1"/>
  <c r="I57" i="19"/>
  <c r="K57" i="19"/>
  <c r="O57" i="19"/>
  <c r="Q57" i="19"/>
  <c r="V57" i="19"/>
  <c r="G58" i="19"/>
  <c r="M58" i="19" s="1"/>
  <c r="I58" i="19"/>
  <c r="K58" i="19"/>
  <c r="O58" i="19"/>
  <c r="Q58" i="19"/>
  <c r="V58" i="19"/>
  <c r="G59" i="19"/>
  <c r="I59" i="19"/>
  <c r="K59" i="19"/>
  <c r="M59" i="19"/>
  <c r="O59" i="19"/>
  <c r="Q59" i="19"/>
  <c r="V59" i="19"/>
  <c r="G60" i="19"/>
  <c r="M60" i="19" s="1"/>
  <c r="I60" i="19"/>
  <c r="K60" i="19"/>
  <c r="O60" i="19"/>
  <c r="Q60" i="19"/>
  <c r="V60" i="19"/>
  <c r="G61" i="19"/>
  <c r="M61" i="19" s="1"/>
  <c r="I61" i="19"/>
  <c r="K61" i="19"/>
  <c r="O61" i="19"/>
  <c r="Q61" i="19"/>
  <c r="V61" i="19"/>
  <c r="G62" i="19"/>
  <c r="M62" i="19" s="1"/>
  <c r="I62" i="19"/>
  <c r="K62" i="19"/>
  <c r="O62" i="19"/>
  <c r="Q62" i="19"/>
  <c r="V62" i="19"/>
  <c r="G63" i="19"/>
  <c r="M63" i="19" s="1"/>
  <c r="I63" i="19"/>
  <c r="K63" i="19"/>
  <c r="O63" i="19"/>
  <c r="Q63" i="19"/>
  <c r="V63" i="19"/>
  <c r="G64" i="19"/>
  <c r="M64" i="19" s="1"/>
  <c r="I64" i="19"/>
  <c r="K64" i="19"/>
  <c r="O64" i="19"/>
  <c r="Q64" i="19"/>
  <c r="V64" i="19"/>
  <c r="G65" i="19"/>
  <c r="I65" i="19"/>
  <c r="K65" i="19"/>
  <c r="M65" i="19"/>
  <c r="O65" i="19"/>
  <c r="Q65" i="19"/>
  <c r="V65" i="19"/>
  <c r="G66" i="19"/>
  <c r="M66" i="19" s="1"/>
  <c r="I66" i="19"/>
  <c r="K66" i="19"/>
  <c r="O66" i="19"/>
  <c r="Q66" i="19"/>
  <c r="V66" i="19"/>
  <c r="G67" i="19"/>
  <c r="M67" i="19" s="1"/>
  <c r="I67" i="19"/>
  <c r="K67" i="19"/>
  <c r="O67" i="19"/>
  <c r="Q67" i="19"/>
  <c r="V67" i="19"/>
  <c r="G68" i="19"/>
  <c r="M68" i="19" s="1"/>
  <c r="I68" i="19"/>
  <c r="K68" i="19"/>
  <c r="O68" i="19"/>
  <c r="Q68" i="19"/>
  <c r="V68" i="19"/>
  <c r="G69" i="19"/>
  <c r="I69" i="19"/>
  <c r="K69" i="19"/>
  <c r="M69" i="19"/>
  <c r="O69" i="19"/>
  <c r="Q69" i="19"/>
  <c r="V69" i="19"/>
  <c r="G70" i="19"/>
  <c r="M70" i="19" s="1"/>
  <c r="I70" i="19"/>
  <c r="K70" i="19"/>
  <c r="O70" i="19"/>
  <c r="Q70" i="19"/>
  <c r="V70" i="19"/>
  <c r="G71" i="19"/>
  <c r="I71" i="19"/>
  <c r="K71" i="19"/>
  <c r="M71" i="19"/>
  <c r="O71" i="19"/>
  <c r="Q71" i="19"/>
  <c r="V71" i="19"/>
  <c r="G72" i="19"/>
  <c r="M72" i="19" s="1"/>
  <c r="I72" i="19"/>
  <c r="K72" i="19"/>
  <c r="O72" i="19"/>
  <c r="Q72" i="19"/>
  <c r="V72" i="19"/>
  <c r="G73" i="19"/>
  <c r="M73" i="19" s="1"/>
  <c r="I73" i="19"/>
  <c r="K73" i="19"/>
  <c r="O73" i="19"/>
  <c r="Q73" i="19"/>
  <c r="V73" i="19"/>
  <c r="G74" i="19"/>
  <c r="M74" i="19" s="1"/>
  <c r="I74" i="19"/>
  <c r="K74" i="19"/>
  <c r="O74" i="19"/>
  <c r="Q74" i="19"/>
  <c r="V74" i="19"/>
  <c r="G76" i="19"/>
  <c r="I76" i="19"/>
  <c r="K76" i="19"/>
  <c r="K75" i="19" s="1"/>
  <c r="O76" i="19"/>
  <c r="O75" i="19" s="1"/>
  <c r="Q76" i="19"/>
  <c r="V76" i="19"/>
  <c r="G77" i="19"/>
  <c r="I77" i="19"/>
  <c r="I75" i="19" s="1"/>
  <c r="K77" i="19"/>
  <c r="M77" i="19"/>
  <c r="O77" i="19"/>
  <c r="Q77" i="19"/>
  <c r="Q75" i="19" s="1"/>
  <c r="V77" i="19"/>
  <c r="G78" i="19"/>
  <c r="M78" i="19" s="1"/>
  <c r="I78" i="19"/>
  <c r="K78" i="19"/>
  <c r="O78" i="19"/>
  <c r="Q78" i="19"/>
  <c r="V78" i="19"/>
  <c r="G80" i="19"/>
  <c r="I80" i="19"/>
  <c r="K80" i="19"/>
  <c r="O80" i="19"/>
  <c r="Q80" i="19"/>
  <c r="V80" i="19"/>
  <c r="G81" i="19"/>
  <c r="I81" i="19"/>
  <c r="K81" i="19"/>
  <c r="M81" i="19"/>
  <c r="O81" i="19"/>
  <c r="Q81" i="19"/>
  <c r="V81" i="19"/>
  <c r="G82" i="19"/>
  <c r="M82" i="19" s="1"/>
  <c r="I82" i="19"/>
  <c r="K82" i="19"/>
  <c r="O82" i="19"/>
  <c r="Q82" i="19"/>
  <c r="V82" i="19"/>
  <c r="G83" i="19"/>
  <c r="I83" i="19"/>
  <c r="K83" i="19"/>
  <c r="M83" i="19"/>
  <c r="O83" i="19"/>
  <c r="Q83" i="19"/>
  <c r="V83" i="19"/>
  <c r="G84" i="19"/>
  <c r="M84" i="19" s="1"/>
  <c r="I84" i="19"/>
  <c r="K84" i="19"/>
  <c r="O84" i="19"/>
  <c r="Q84" i="19"/>
  <c r="V84" i="19"/>
  <c r="G85" i="19"/>
  <c r="M85" i="19" s="1"/>
  <c r="I85" i="19"/>
  <c r="K85" i="19"/>
  <c r="O85" i="19"/>
  <c r="Q85" i="19"/>
  <c r="V85" i="19"/>
  <c r="G86" i="19"/>
  <c r="M86" i="19" s="1"/>
  <c r="I86" i="19"/>
  <c r="K86" i="19"/>
  <c r="O86" i="19"/>
  <c r="Q86" i="19"/>
  <c r="V86" i="19"/>
  <c r="G87" i="19"/>
  <c r="I87" i="19"/>
  <c r="K87" i="19"/>
  <c r="M87" i="19"/>
  <c r="O87" i="19"/>
  <c r="Q87" i="19"/>
  <c r="V87" i="19"/>
  <c r="G88" i="19"/>
  <c r="M88" i="19" s="1"/>
  <c r="I88" i="19"/>
  <c r="K88" i="19"/>
  <c r="O88" i="19"/>
  <c r="Q88" i="19"/>
  <c r="V88" i="19"/>
  <c r="G89" i="19"/>
  <c r="M89" i="19" s="1"/>
  <c r="I89" i="19"/>
  <c r="K89" i="19"/>
  <c r="O89" i="19"/>
  <c r="Q89" i="19"/>
  <c r="V89" i="19"/>
  <c r="G90" i="19"/>
  <c r="M90" i="19" s="1"/>
  <c r="I90" i="19"/>
  <c r="K90" i="19"/>
  <c r="O90" i="19"/>
  <c r="Q90" i="19"/>
  <c r="V90" i="19"/>
  <c r="G91" i="19"/>
  <c r="M91" i="19" s="1"/>
  <c r="I91" i="19"/>
  <c r="K91" i="19"/>
  <c r="O91" i="19"/>
  <c r="Q91" i="19"/>
  <c r="V91" i="19"/>
  <c r="G93" i="19"/>
  <c r="I93" i="19"/>
  <c r="K93" i="19"/>
  <c r="M93" i="19"/>
  <c r="O93" i="19"/>
  <c r="Q93" i="19"/>
  <c r="V93" i="19"/>
  <c r="G94" i="19"/>
  <c r="M94" i="19" s="1"/>
  <c r="I94" i="19"/>
  <c r="K94" i="19"/>
  <c r="O94" i="19"/>
  <c r="Q94" i="19"/>
  <c r="V94" i="19"/>
  <c r="G95" i="19"/>
  <c r="I95" i="19"/>
  <c r="K95" i="19"/>
  <c r="M95" i="19"/>
  <c r="O95" i="19"/>
  <c r="Q95" i="19"/>
  <c r="V95" i="19"/>
  <c r="G96" i="19"/>
  <c r="I96" i="19"/>
  <c r="K96" i="19"/>
  <c r="O96" i="19"/>
  <c r="Q96" i="19"/>
  <c r="V96" i="19"/>
  <c r="G97" i="19"/>
  <c r="M97" i="19" s="1"/>
  <c r="I97" i="19"/>
  <c r="K97" i="19"/>
  <c r="O97" i="19"/>
  <c r="Q97" i="19"/>
  <c r="V97" i="19"/>
  <c r="G98" i="19"/>
  <c r="M98" i="19" s="1"/>
  <c r="I98" i="19"/>
  <c r="K98" i="19"/>
  <c r="O98" i="19"/>
  <c r="Q98" i="19"/>
  <c r="V98" i="19"/>
  <c r="G99" i="19"/>
  <c r="I99" i="19"/>
  <c r="K99" i="19"/>
  <c r="M99" i="19"/>
  <c r="O99" i="19"/>
  <c r="Q99" i="19"/>
  <c r="V99" i="19"/>
  <c r="G100" i="19"/>
  <c r="M100" i="19" s="1"/>
  <c r="I100" i="19"/>
  <c r="K100" i="19"/>
  <c r="O100" i="19"/>
  <c r="Q100" i="19"/>
  <c r="V100" i="19"/>
  <c r="G101" i="19"/>
  <c r="M101" i="19" s="1"/>
  <c r="I101" i="19"/>
  <c r="K101" i="19"/>
  <c r="O101" i="19"/>
  <c r="Q101" i="19"/>
  <c r="V101" i="19"/>
  <c r="G102" i="19"/>
  <c r="M102" i="19" s="1"/>
  <c r="I102" i="19"/>
  <c r="K102" i="19"/>
  <c r="O102" i="19"/>
  <c r="Q102" i="19"/>
  <c r="V102" i="19"/>
  <c r="G103" i="19"/>
  <c r="M103" i="19" s="1"/>
  <c r="I103" i="19"/>
  <c r="K103" i="19"/>
  <c r="O103" i="19"/>
  <c r="Q103" i="19"/>
  <c r="V103" i="19"/>
  <c r="G104" i="19"/>
  <c r="M104" i="19" s="1"/>
  <c r="I104" i="19"/>
  <c r="K104" i="19"/>
  <c r="O104" i="19"/>
  <c r="Q104" i="19"/>
  <c r="V104" i="19"/>
  <c r="G105" i="19"/>
  <c r="I105" i="19"/>
  <c r="K105" i="19"/>
  <c r="M105" i="19"/>
  <c r="O105" i="19"/>
  <c r="Q105" i="19"/>
  <c r="V105" i="19"/>
  <c r="G106" i="19"/>
  <c r="M106" i="19" s="1"/>
  <c r="I106" i="19"/>
  <c r="K106" i="19"/>
  <c r="O106" i="19"/>
  <c r="Q106" i="19"/>
  <c r="V106" i="19"/>
  <c r="G107" i="19"/>
  <c r="M107" i="19" s="1"/>
  <c r="I107" i="19"/>
  <c r="K107" i="19"/>
  <c r="O107" i="19"/>
  <c r="Q107" i="19"/>
  <c r="V107" i="19"/>
  <c r="G108" i="19"/>
  <c r="M108" i="19" s="1"/>
  <c r="I108" i="19"/>
  <c r="K108" i="19"/>
  <c r="O108" i="19"/>
  <c r="Q108" i="19"/>
  <c r="V108" i="19"/>
  <c r="G109" i="19"/>
  <c r="I109" i="19"/>
  <c r="K109" i="19"/>
  <c r="M109" i="19"/>
  <c r="O109" i="19"/>
  <c r="Q109" i="19"/>
  <c r="V109" i="19"/>
  <c r="G110" i="19"/>
  <c r="M110" i="19" s="1"/>
  <c r="I110" i="19"/>
  <c r="K110" i="19"/>
  <c r="O110" i="19"/>
  <c r="Q110" i="19"/>
  <c r="V110" i="19"/>
  <c r="G111" i="19"/>
  <c r="I111" i="19"/>
  <c r="K111" i="19"/>
  <c r="M111" i="19"/>
  <c r="O111" i="19"/>
  <c r="Q111" i="19"/>
  <c r="V111" i="19"/>
  <c r="G112" i="19"/>
  <c r="M112" i="19" s="1"/>
  <c r="I112" i="19"/>
  <c r="K112" i="19"/>
  <c r="O112" i="19"/>
  <c r="Q112" i="19"/>
  <c r="V112" i="19"/>
  <c r="G113" i="19"/>
  <c r="M113" i="19" s="1"/>
  <c r="I113" i="19"/>
  <c r="K113" i="19"/>
  <c r="O113" i="19"/>
  <c r="Q113" i="19"/>
  <c r="V113" i="19"/>
  <c r="G114" i="19"/>
  <c r="M114" i="19" s="1"/>
  <c r="I114" i="19"/>
  <c r="K114" i="19"/>
  <c r="O114" i="19"/>
  <c r="Q114" i="19"/>
  <c r="V114" i="19"/>
  <c r="G115" i="19"/>
  <c r="I115" i="19"/>
  <c r="K115" i="19"/>
  <c r="M115" i="19"/>
  <c r="O115" i="19"/>
  <c r="Q115" i="19"/>
  <c r="V115" i="19"/>
  <c r="G116" i="19"/>
  <c r="M116" i="19" s="1"/>
  <c r="I116" i="19"/>
  <c r="K116" i="19"/>
  <c r="O116" i="19"/>
  <c r="Q116" i="19"/>
  <c r="V116" i="19"/>
  <c r="AF118" i="19"/>
  <c r="G48" i="1" s="1"/>
  <c r="G9" i="18"/>
  <c r="G8" i="18" s="1"/>
  <c r="I9" i="18"/>
  <c r="I8" i="18" s="1"/>
  <c r="K9" i="18"/>
  <c r="K8" i="18" s="1"/>
  <c r="O9" i="18"/>
  <c r="O8" i="18" s="1"/>
  <c r="Q9" i="18"/>
  <c r="Q8" i="18" s="1"/>
  <c r="V9" i="18"/>
  <c r="V8" i="18" s="1"/>
  <c r="G10" i="18"/>
  <c r="I96" i="1" s="1"/>
  <c r="G11" i="18"/>
  <c r="I11" i="18"/>
  <c r="I10" i="18" s="1"/>
  <c r="K11" i="18"/>
  <c r="K10" i="18" s="1"/>
  <c r="M11" i="18"/>
  <c r="M10" i="18" s="1"/>
  <c r="O11" i="18"/>
  <c r="O10" i="18" s="1"/>
  <c r="Q11" i="18"/>
  <c r="Q10" i="18" s="1"/>
  <c r="V11" i="18"/>
  <c r="V10" i="18" s="1"/>
  <c r="G13" i="18"/>
  <c r="I13" i="18"/>
  <c r="K13" i="18"/>
  <c r="O13" i="18"/>
  <c r="Q13" i="18"/>
  <c r="V13" i="18"/>
  <c r="G14" i="18"/>
  <c r="M14" i="18" s="1"/>
  <c r="I14" i="18"/>
  <c r="K14" i="18"/>
  <c r="O14" i="18"/>
  <c r="Q14" i="18"/>
  <c r="V14" i="18"/>
  <c r="G15" i="18"/>
  <c r="M15" i="18" s="1"/>
  <c r="I15" i="18"/>
  <c r="K15" i="18"/>
  <c r="O15" i="18"/>
  <c r="Q15" i="18"/>
  <c r="V15" i="18"/>
  <c r="G16" i="18"/>
  <c r="M16" i="18" s="1"/>
  <c r="I16" i="18"/>
  <c r="K16" i="18"/>
  <c r="O16" i="18"/>
  <c r="Q16" i="18"/>
  <c r="V16" i="18"/>
  <c r="G17" i="18"/>
  <c r="M17" i="18" s="1"/>
  <c r="I17" i="18"/>
  <c r="K17" i="18"/>
  <c r="O17" i="18"/>
  <c r="Q17" i="18"/>
  <c r="V17" i="18"/>
  <c r="G18" i="18"/>
  <c r="M18" i="18" s="1"/>
  <c r="I18" i="18"/>
  <c r="K18" i="18"/>
  <c r="O18" i="18"/>
  <c r="Q18" i="18"/>
  <c r="V18" i="18"/>
  <c r="G19" i="18"/>
  <c r="I19" i="18"/>
  <c r="K19" i="18"/>
  <c r="M19" i="18"/>
  <c r="O19" i="18"/>
  <c r="Q19" i="18"/>
  <c r="V19" i="18"/>
  <c r="G20" i="18"/>
  <c r="M20" i="18" s="1"/>
  <c r="I20" i="18"/>
  <c r="K20" i="18"/>
  <c r="O20" i="18"/>
  <c r="Q20" i="18"/>
  <c r="V20" i="18"/>
  <c r="G21" i="18"/>
  <c r="M21" i="18" s="1"/>
  <c r="I21" i="18"/>
  <c r="K21" i="18"/>
  <c r="O21" i="18"/>
  <c r="Q21" i="18"/>
  <c r="V21" i="18"/>
  <c r="G22" i="18"/>
  <c r="M22" i="18" s="1"/>
  <c r="I22" i="18"/>
  <c r="K22" i="18"/>
  <c r="O22" i="18"/>
  <c r="Q22" i="18"/>
  <c r="V22" i="18"/>
  <c r="G23" i="18"/>
  <c r="I23" i="18"/>
  <c r="K23" i="18"/>
  <c r="M23" i="18"/>
  <c r="O23" i="18"/>
  <c r="Q23" i="18"/>
  <c r="V23" i="18"/>
  <c r="G24" i="18"/>
  <c r="I24" i="18"/>
  <c r="K24" i="18"/>
  <c r="M24" i="18"/>
  <c r="O24" i="18"/>
  <c r="Q24" i="18"/>
  <c r="V24" i="18"/>
  <c r="G25" i="18"/>
  <c r="M25" i="18" s="1"/>
  <c r="I25" i="18"/>
  <c r="K25" i="18"/>
  <c r="O25" i="18"/>
  <c r="Q25" i="18"/>
  <c r="V25" i="18"/>
  <c r="G26" i="18"/>
  <c r="M26" i="18" s="1"/>
  <c r="I26" i="18"/>
  <c r="K26" i="18"/>
  <c r="O26" i="18"/>
  <c r="Q26" i="18"/>
  <c r="V26" i="18"/>
  <c r="G27" i="18"/>
  <c r="M27" i="18" s="1"/>
  <c r="I27" i="18"/>
  <c r="K27" i="18"/>
  <c r="O27" i="18"/>
  <c r="Q27" i="18"/>
  <c r="V27" i="18"/>
  <c r="G28" i="18"/>
  <c r="I28" i="18"/>
  <c r="K28" i="18"/>
  <c r="M28" i="18"/>
  <c r="O28" i="18"/>
  <c r="Q28" i="18"/>
  <c r="V28" i="18"/>
  <c r="G29" i="18"/>
  <c r="M29" i="18" s="1"/>
  <c r="I29" i="18"/>
  <c r="K29" i="18"/>
  <c r="O29" i="18"/>
  <c r="Q29" i="18"/>
  <c r="V29" i="18"/>
  <c r="G30" i="18"/>
  <c r="M30" i="18" s="1"/>
  <c r="I30" i="18"/>
  <c r="K30" i="18"/>
  <c r="O30" i="18"/>
  <c r="Q30" i="18"/>
  <c r="V30" i="18"/>
  <c r="G31" i="18"/>
  <c r="I31" i="18"/>
  <c r="K31" i="18"/>
  <c r="M31" i="18"/>
  <c r="O31" i="18"/>
  <c r="Q31" i="18"/>
  <c r="V31" i="18"/>
  <c r="G32" i="18"/>
  <c r="M32" i="18" s="1"/>
  <c r="I32" i="18"/>
  <c r="K32" i="18"/>
  <c r="O32" i="18"/>
  <c r="Q32" i="18"/>
  <c r="V32" i="18"/>
  <c r="G33" i="18"/>
  <c r="M33" i="18" s="1"/>
  <c r="I33" i="18"/>
  <c r="K33" i="18"/>
  <c r="O33" i="18"/>
  <c r="Q33" i="18"/>
  <c r="V33" i="18"/>
  <c r="G34" i="18"/>
  <c r="M34" i="18" s="1"/>
  <c r="I34" i="18"/>
  <c r="K34" i="18"/>
  <c r="O34" i="18"/>
  <c r="Q34" i="18"/>
  <c r="V34" i="18"/>
  <c r="G35" i="18"/>
  <c r="I35" i="18"/>
  <c r="K35" i="18"/>
  <c r="M35" i="18"/>
  <c r="O35" i="18"/>
  <c r="Q35" i="18"/>
  <c r="V35" i="18"/>
  <c r="G36" i="18"/>
  <c r="M36" i="18" s="1"/>
  <c r="I36" i="18"/>
  <c r="K36" i="18"/>
  <c r="O36" i="18"/>
  <c r="Q36" i="18"/>
  <c r="V36" i="18"/>
  <c r="G37" i="18"/>
  <c r="M37" i="18" s="1"/>
  <c r="I37" i="18"/>
  <c r="K37" i="18"/>
  <c r="O37" i="18"/>
  <c r="Q37" i="18"/>
  <c r="V37" i="18"/>
  <c r="G38" i="18"/>
  <c r="M38" i="18" s="1"/>
  <c r="I38" i="18"/>
  <c r="K38" i="18"/>
  <c r="O38" i="18"/>
  <c r="Q38" i="18"/>
  <c r="V38" i="18"/>
  <c r="G40" i="18"/>
  <c r="I40" i="18"/>
  <c r="K40" i="18"/>
  <c r="M40" i="18"/>
  <c r="O40" i="18"/>
  <c r="Q40" i="18"/>
  <c r="V40" i="18"/>
  <c r="G41" i="18"/>
  <c r="M41" i="18" s="1"/>
  <c r="I41" i="18"/>
  <c r="K41" i="18"/>
  <c r="O41" i="18"/>
  <c r="Q41" i="18"/>
  <c r="V41" i="18"/>
  <c r="G42" i="18"/>
  <c r="M42" i="18" s="1"/>
  <c r="I42" i="18"/>
  <c r="K42" i="18"/>
  <c r="O42" i="18"/>
  <c r="Q42" i="18"/>
  <c r="V42" i="18"/>
  <c r="G43" i="18"/>
  <c r="I43" i="18"/>
  <c r="K43" i="18"/>
  <c r="M43" i="18"/>
  <c r="O43" i="18"/>
  <c r="Q43" i="18"/>
  <c r="V43" i="18"/>
  <c r="G44" i="18"/>
  <c r="M44" i="18" s="1"/>
  <c r="I44" i="18"/>
  <c r="K44" i="18"/>
  <c r="O44" i="18"/>
  <c r="Q44" i="18"/>
  <c r="V44" i="18"/>
  <c r="G45" i="18"/>
  <c r="M45" i="18" s="1"/>
  <c r="I45" i="18"/>
  <c r="K45" i="18"/>
  <c r="O45" i="18"/>
  <c r="Q45" i="18"/>
  <c r="V45" i="18"/>
  <c r="G46" i="18"/>
  <c r="I46" i="18"/>
  <c r="K46" i="18"/>
  <c r="M46" i="18"/>
  <c r="O46" i="18"/>
  <c r="Q46" i="18"/>
  <c r="V46" i="18"/>
  <c r="G47" i="18"/>
  <c r="M47" i="18" s="1"/>
  <c r="I47" i="18"/>
  <c r="K47" i="18"/>
  <c r="O47" i="18"/>
  <c r="Q47" i="18"/>
  <c r="V47" i="18"/>
  <c r="G48" i="18"/>
  <c r="I48" i="18"/>
  <c r="K48" i="18"/>
  <c r="M48" i="18"/>
  <c r="O48" i="18"/>
  <c r="Q48" i="18"/>
  <c r="V48" i="18"/>
  <c r="G49" i="18"/>
  <c r="M49" i="18" s="1"/>
  <c r="I49" i="18"/>
  <c r="K49" i="18"/>
  <c r="O49" i="18"/>
  <c r="Q49" i="18"/>
  <c r="V49" i="18"/>
  <c r="G50" i="18"/>
  <c r="M50" i="18" s="1"/>
  <c r="I50" i="18"/>
  <c r="K50" i="18"/>
  <c r="O50" i="18"/>
  <c r="Q50" i="18"/>
  <c r="V50" i="18"/>
  <c r="G51" i="18"/>
  <c r="M51" i="18" s="1"/>
  <c r="I51" i="18"/>
  <c r="K51" i="18"/>
  <c r="O51" i="18"/>
  <c r="Q51" i="18"/>
  <c r="V51" i="18"/>
  <c r="G52" i="18"/>
  <c r="I52" i="18"/>
  <c r="K52" i="18"/>
  <c r="M52" i="18"/>
  <c r="O52" i="18"/>
  <c r="Q52" i="18"/>
  <c r="V52" i="18"/>
  <c r="G53" i="18"/>
  <c r="M53" i="18" s="1"/>
  <c r="I53" i="18"/>
  <c r="K53" i="18"/>
  <c r="O53" i="18"/>
  <c r="Q53" i="18"/>
  <c r="V53" i="18"/>
  <c r="G54" i="18"/>
  <c r="I54" i="18"/>
  <c r="K54" i="18"/>
  <c r="M54" i="18"/>
  <c r="O54" i="18"/>
  <c r="Q54" i="18"/>
  <c r="V54" i="18"/>
  <c r="G55" i="18"/>
  <c r="M55" i="18" s="1"/>
  <c r="I55" i="18"/>
  <c r="K55" i="18"/>
  <c r="O55" i="18"/>
  <c r="Q55" i="18"/>
  <c r="V55" i="18"/>
  <c r="G56" i="18"/>
  <c r="I56" i="18"/>
  <c r="K56" i="18"/>
  <c r="M56" i="18"/>
  <c r="O56" i="18"/>
  <c r="Q56" i="18"/>
  <c r="V56" i="18"/>
  <c r="G57" i="18"/>
  <c r="M57" i="18" s="1"/>
  <c r="I57" i="18"/>
  <c r="K57" i="18"/>
  <c r="O57" i="18"/>
  <c r="Q57" i="18"/>
  <c r="V57" i="18"/>
  <c r="G58" i="18"/>
  <c r="M58" i="18" s="1"/>
  <c r="I58" i="18"/>
  <c r="K58" i="18"/>
  <c r="O58" i="18"/>
  <c r="Q58" i="18"/>
  <c r="V58" i="18"/>
  <c r="G59" i="18"/>
  <c r="M59" i="18" s="1"/>
  <c r="I59" i="18"/>
  <c r="K59" i="18"/>
  <c r="O59" i="18"/>
  <c r="Q59" i="18"/>
  <c r="V59" i="18"/>
  <c r="G60" i="18"/>
  <c r="I60" i="18"/>
  <c r="K60" i="18"/>
  <c r="M60" i="18"/>
  <c r="O60" i="18"/>
  <c r="Q60" i="18"/>
  <c r="V60" i="18"/>
  <c r="G61" i="18"/>
  <c r="M61" i="18" s="1"/>
  <c r="I61" i="18"/>
  <c r="K61" i="18"/>
  <c r="O61" i="18"/>
  <c r="Q61" i="18"/>
  <c r="V61" i="18"/>
  <c r="G62" i="18"/>
  <c r="M62" i="18" s="1"/>
  <c r="I62" i="18"/>
  <c r="K62" i="18"/>
  <c r="O62" i="18"/>
  <c r="Q62" i="18"/>
  <c r="V62" i="18"/>
  <c r="G63" i="18"/>
  <c r="M63" i="18" s="1"/>
  <c r="I63" i="18"/>
  <c r="K63" i="18"/>
  <c r="O63" i="18"/>
  <c r="Q63" i="18"/>
  <c r="V63" i="18"/>
  <c r="G64" i="18"/>
  <c r="I64" i="18"/>
  <c r="K64" i="18"/>
  <c r="M64" i="18"/>
  <c r="O64" i="18"/>
  <c r="Q64" i="18"/>
  <c r="V64" i="18"/>
  <c r="G65" i="18"/>
  <c r="M65" i="18" s="1"/>
  <c r="I65" i="18"/>
  <c r="K65" i="18"/>
  <c r="O65" i="18"/>
  <c r="Q65" i="18"/>
  <c r="V65" i="18"/>
  <c r="G66" i="18"/>
  <c r="I66" i="18"/>
  <c r="K66" i="18"/>
  <c r="M66" i="18"/>
  <c r="O66" i="18"/>
  <c r="Q66" i="18"/>
  <c r="V66" i="18"/>
  <c r="G67" i="18"/>
  <c r="M67" i="18" s="1"/>
  <c r="I67" i="18"/>
  <c r="K67" i="18"/>
  <c r="O67" i="18"/>
  <c r="Q67" i="18"/>
  <c r="V67" i="18"/>
  <c r="G68" i="18"/>
  <c r="I68" i="18"/>
  <c r="K68" i="18"/>
  <c r="M68" i="18"/>
  <c r="O68" i="18"/>
  <c r="Q68" i="18"/>
  <c r="V68" i="18"/>
  <c r="G69" i="18"/>
  <c r="M69" i="18" s="1"/>
  <c r="I69" i="18"/>
  <c r="K69" i="18"/>
  <c r="O69" i="18"/>
  <c r="Q69" i="18"/>
  <c r="V69" i="18"/>
  <c r="G70" i="18"/>
  <c r="I70" i="18"/>
  <c r="K70" i="18"/>
  <c r="M70" i="18"/>
  <c r="O70" i="18"/>
  <c r="Q70" i="18"/>
  <c r="V70" i="18"/>
  <c r="G71" i="18"/>
  <c r="I71" i="18"/>
  <c r="K71" i="18"/>
  <c r="M71" i="18"/>
  <c r="O71" i="18"/>
  <c r="Q71" i="18"/>
  <c r="V71" i="18"/>
  <c r="G72" i="18"/>
  <c r="M72" i="18" s="1"/>
  <c r="I72" i="18"/>
  <c r="K72" i="18"/>
  <c r="O72" i="18"/>
  <c r="Q72" i="18"/>
  <c r="V72" i="18"/>
  <c r="G73" i="18"/>
  <c r="M73" i="18" s="1"/>
  <c r="I73" i="18"/>
  <c r="K73" i="18"/>
  <c r="O73" i="18"/>
  <c r="Q73" i="18"/>
  <c r="V73" i="18"/>
  <c r="G74" i="18"/>
  <c r="I74" i="18"/>
  <c r="K74" i="18"/>
  <c r="M74" i="18"/>
  <c r="O74" i="18"/>
  <c r="Q74" i="18"/>
  <c r="V74" i="18"/>
  <c r="K75" i="18"/>
  <c r="G76" i="18"/>
  <c r="M76" i="18" s="1"/>
  <c r="I76" i="18"/>
  <c r="K76" i="18"/>
  <c r="O76" i="18"/>
  <c r="Q76" i="18"/>
  <c r="V76" i="18"/>
  <c r="V75" i="18" s="1"/>
  <c r="G77" i="18"/>
  <c r="M77" i="18" s="1"/>
  <c r="I77" i="18"/>
  <c r="K77" i="18"/>
  <c r="O77" i="18"/>
  <c r="Q77" i="18"/>
  <c r="V77" i="18"/>
  <c r="G78" i="18"/>
  <c r="M78" i="18" s="1"/>
  <c r="I78" i="18"/>
  <c r="K78" i="18"/>
  <c r="O78" i="18"/>
  <c r="Q78" i="18"/>
  <c r="V78" i="18"/>
  <c r="G80" i="18"/>
  <c r="I80" i="18"/>
  <c r="K80" i="18"/>
  <c r="M80" i="18"/>
  <c r="O80" i="18"/>
  <c r="Q80" i="18"/>
  <c r="V80" i="18"/>
  <c r="G81" i="18"/>
  <c r="M81" i="18" s="1"/>
  <c r="I81" i="18"/>
  <c r="K81" i="18"/>
  <c r="O81" i="18"/>
  <c r="Q81" i="18"/>
  <c r="V81" i="18"/>
  <c r="G82" i="18"/>
  <c r="I82" i="18"/>
  <c r="K82" i="18"/>
  <c r="M82" i="18"/>
  <c r="O82" i="18"/>
  <c r="Q82" i="18"/>
  <c r="V82" i="18"/>
  <c r="G83" i="18"/>
  <c r="M83" i="18" s="1"/>
  <c r="I83" i="18"/>
  <c r="K83" i="18"/>
  <c r="O83" i="18"/>
  <c r="Q83" i="18"/>
  <c r="V83" i="18"/>
  <c r="G84" i="18"/>
  <c r="I84" i="18"/>
  <c r="K84" i="18"/>
  <c r="M84" i="18"/>
  <c r="O84" i="18"/>
  <c r="Q84" i="18"/>
  <c r="V84" i="18"/>
  <c r="G85" i="18"/>
  <c r="M85" i="18" s="1"/>
  <c r="I85" i="18"/>
  <c r="K85" i="18"/>
  <c r="O85" i="18"/>
  <c r="Q85" i="18"/>
  <c r="V85" i="18"/>
  <c r="G86" i="18"/>
  <c r="I86" i="18"/>
  <c r="K86" i="18"/>
  <c r="M86" i="18"/>
  <c r="O86" i="18"/>
  <c r="Q86" i="18"/>
  <c r="V86" i="18"/>
  <c r="G87" i="18"/>
  <c r="I87" i="18"/>
  <c r="K87" i="18"/>
  <c r="M87" i="18"/>
  <c r="O87" i="18"/>
  <c r="Q87" i="18"/>
  <c r="V87" i="18"/>
  <c r="G88" i="18"/>
  <c r="M88" i="18" s="1"/>
  <c r="I88" i="18"/>
  <c r="K88" i="18"/>
  <c r="O88" i="18"/>
  <c r="Q88" i="18"/>
  <c r="V88" i="18"/>
  <c r="G89" i="18"/>
  <c r="M89" i="18" s="1"/>
  <c r="I89" i="18"/>
  <c r="K89" i="18"/>
  <c r="O89" i="18"/>
  <c r="Q89" i="18"/>
  <c r="V89" i="18"/>
  <c r="G90" i="18"/>
  <c r="I90" i="18"/>
  <c r="K90" i="18"/>
  <c r="M90" i="18"/>
  <c r="O90" i="18"/>
  <c r="Q90" i="18"/>
  <c r="V90" i="18"/>
  <c r="G91" i="18"/>
  <c r="M91" i="18" s="1"/>
  <c r="I91" i="18"/>
  <c r="K91" i="18"/>
  <c r="O91" i="18"/>
  <c r="Q91" i="18"/>
  <c r="V91" i="18"/>
  <c r="G93" i="18"/>
  <c r="I93" i="18"/>
  <c r="K93" i="18"/>
  <c r="O93" i="18"/>
  <c r="Q93" i="18"/>
  <c r="V93" i="18"/>
  <c r="G94" i="18"/>
  <c r="I94" i="18"/>
  <c r="K94" i="18"/>
  <c r="M94" i="18"/>
  <c r="O94" i="18"/>
  <c r="Q94" i="18"/>
  <c r="V94" i="18"/>
  <c r="G95" i="18"/>
  <c r="I95" i="18"/>
  <c r="K95" i="18"/>
  <c r="M95" i="18"/>
  <c r="O95" i="18"/>
  <c r="Q95" i="18"/>
  <c r="V95" i="18"/>
  <c r="G96" i="18"/>
  <c r="I96" i="18"/>
  <c r="K96" i="18"/>
  <c r="M96" i="18"/>
  <c r="O96" i="18"/>
  <c r="Q96" i="18"/>
  <c r="V96" i="18"/>
  <c r="G97" i="18"/>
  <c r="M97" i="18" s="1"/>
  <c r="I97" i="18"/>
  <c r="K97" i="18"/>
  <c r="O97" i="18"/>
  <c r="Q97" i="18"/>
  <c r="V97" i="18"/>
  <c r="G98" i="18"/>
  <c r="M98" i="18" s="1"/>
  <c r="I98" i="18"/>
  <c r="K98" i="18"/>
  <c r="O98" i="18"/>
  <c r="Q98" i="18"/>
  <c r="V98" i="18"/>
  <c r="G99" i="18"/>
  <c r="M99" i="18" s="1"/>
  <c r="I99" i="18"/>
  <c r="K99" i="18"/>
  <c r="O99" i="18"/>
  <c r="Q99" i="18"/>
  <c r="V99" i="18"/>
  <c r="G100" i="18"/>
  <c r="I100" i="18"/>
  <c r="K100" i="18"/>
  <c r="M100" i="18"/>
  <c r="O100" i="18"/>
  <c r="Q100" i="18"/>
  <c r="V100" i="18"/>
  <c r="G101" i="18"/>
  <c r="M101" i="18" s="1"/>
  <c r="I101" i="18"/>
  <c r="K101" i="18"/>
  <c r="O101" i="18"/>
  <c r="Q101" i="18"/>
  <c r="V101" i="18"/>
  <c r="G102" i="18"/>
  <c r="I102" i="18"/>
  <c r="K102" i="18"/>
  <c r="M102" i="18"/>
  <c r="O102" i="18"/>
  <c r="Q102" i="18"/>
  <c r="V102" i="18"/>
  <c r="G103" i="18"/>
  <c r="M103" i="18" s="1"/>
  <c r="I103" i="18"/>
  <c r="K103" i="18"/>
  <c r="O103" i="18"/>
  <c r="Q103" i="18"/>
  <c r="V103" i="18"/>
  <c r="G104" i="18"/>
  <c r="I104" i="18"/>
  <c r="K104" i="18"/>
  <c r="M104" i="18"/>
  <c r="O104" i="18"/>
  <c r="Q104" i="18"/>
  <c r="V104" i="18"/>
  <c r="G105" i="18"/>
  <c r="M105" i="18" s="1"/>
  <c r="I105" i="18"/>
  <c r="K105" i="18"/>
  <c r="O105" i="18"/>
  <c r="Q105" i="18"/>
  <c r="V105" i="18"/>
  <c r="G106" i="18"/>
  <c r="I106" i="18"/>
  <c r="K106" i="18"/>
  <c r="M106" i="18"/>
  <c r="O106" i="18"/>
  <c r="Q106" i="18"/>
  <c r="V106" i="18"/>
  <c r="G107" i="18"/>
  <c r="I107" i="18"/>
  <c r="K107" i="18"/>
  <c r="M107" i="18"/>
  <c r="O107" i="18"/>
  <c r="Q107" i="18"/>
  <c r="V107" i="18"/>
  <c r="G108" i="18"/>
  <c r="I108" i="18"/>
  <c r="K108" i="18"/>
  <c r="M108" i="18"/>
  <c r="O108" i="18"/>
  <c r="Q108" i="18"/>
  <c r="V108" i="18"/>
  <c r="G109" i="18"/>
  <c r="M109" i="18" s="1"/>
  <c r="I109" i="18"/>
  <c r="K109" i="18"/>
  <c r="O109" i="18"/>
  <c r="Q109" i="18"/>
  <c r="V109" i="18"/>
  <c r="G110" i="18"/>
  <c r="I110" i="18"/>
  <c r="K110" i="18"/>
  <c r="M110" i="18"/>
  <c r="O110" i="18"/>
  <c r="Q110" i="18"/>
  <c r="V110" i="18"/>
  <c r="G111" i="18"/>
  <c r="M111" i="18" s="1"/>
  <c r="I111" i="18"/>
  <c r="K111" i="18"/>
  <c r="O111" i="18"/>
  <c r="Q111" i="18"/>
  <c r="V111" i="18"/>
  <c r="G112" i="18"/>
  <c r="M112" i="18" s="1"/>
  <c r="I112" i="18"/>
  <c r="K112" i="18"/>
  <c r="O112" i="18"/>
  <c r="Q112" i="18"/>
  <c r="V112" i="18"/>
  <c r="G113" i="18"/>
  <c r="M113" i="18" s="1"/>
  <c r="I113" i="18"/>
  <c r="K113" i="18"/>
  <c r="O113" i="18"/>
  <c r="Q113" i="18"/>
  <c r="V113" i="18"/>
  <c r="G114" i="18"/>
  <c r="M114" i="18" s="1"/>
  <c r="I114" i="18"/>
  <c r="K114" i="18"/>
  <c r="O114" i="18"/>
  <c r="Q114" i="18"/>
  <c r="V114" i="18"/>
  <c r="G115" i="18"/>
  <c r="I115" i="18"/>
  <c r="K115" i="18"/>
  <c r="M115" i="18"/>
  <c r="O115" i="18"/>
  <c r="Q115" i="18"/>
  <c r="V115" i="18"/>
  <c r="G116" i="18"/>
  <c r="M116" i="18" s="1"/>
  <c r="I116" i="18"/>
  <c r="K116" i="18"/>
  <c r="O116" i="18"/>
  <c r="Q116" i="18"/>
  <c r="V116" i="18"/>
  <c r="AF118" i="18"/>
  <c r="G47" i="1" s="1"/>
  <c r="G9" i="17"/>
  <c r="M9" i="17" s="1"/>
  <c r="I9" i="17"/>
  <c r="K9" i="17"/>
  <c r="O9" i="17"/>
  <c r="Q9" i="17"/>
  <c r="V9" i="17"/>
  <c r="G11" i="17"/>
  <c r="M11" i="17" s="1"/>
  <c r="I11" i="17"/>
  <c r="K11" i="17"/>
  <c r="O11" i="17"/>
  <c r="Q11" i="17"/>
  <c r="V11" i="17"/>
  <c r="G14" i="17"/>
  <c r="I14" i="17"/>
  <c r="K14" i="17"/>
  <c r="M14" i="17"/>
  <c r="O14" i="17"/>
  <c r="Q14" i="17"/>
  <c r="V14" i="17"/>
  <c r="G18" i="17"/>
  <c r="G8" i="17" s="1"/>
  <c r="I18" i="17"/>
  <c r="K18" i="17"/>
  <c r="O18" i="17"/>
  <c r="Q18" i="17"/>
  <c r="V18" i="17"/>
  <c r="G19" i="17"/>
  <c r="M19" i="17" s="1"/>
  <c r="I19" i="17"/>
  <c r="K19" i="17"/>
  <c r="O19" i="17"/>
  <c r="Q19" i="17"/>
  <c r="V19" i="17"/>
  <c r="G20" i="17"/>
  <c r="I20" i="17"/>
  <c r="K20" i="17"/>
  <c r="M20" i="17"/>
  <c r="O20" i="17"/>
  <c r="Q20" i="17"/>
  <c r="V20" i="17"/>
  <c r="G22" i="17"/>
  <c r="I22" i="17"/>
  <c r="K22" i="17"/>
  <c r="M22" i="17"/>
  <c r="O22" i="17"/>
  <c r="Q22" i="17"/>
  <c r="V22" i="17"/>
  <c r="G25" i="17"/>
  <c r="M25" i="17" s="1"/>
  <c r="I25" i="17"/>
  <c r="K25" i="17"/>
  <c r="O25" i="17"/>
  <c r="Q25" i="17"/>
  <c r="V25" i="17"/>
  <c r="G27" i="17"/>
  <c r="M27" i="17" s="1"/>
  <c r="I27" i="17"/>
  <c r="K27" i="17"/>
  <c r="O27" i="17"/>
  <c r="Q27" i="17"/>
  <c r="V27" i="17"/>
  <c r="G29" i="17"/>
  <c r="M29" i="17" s="1"/>
  <c r="I29" i="17"/>
  <c r="K29" i="17"/>
  <c r="O29" i="17"/>
  <c r="Q29" i="17"/>
  <c r="V29" i="17"/>
  <c r="G31" i="17"/>
  <c r="I31" i="17"/>
  <c r="K31" i="17"/>
  <c r="O31" i="17"/>
  <c r="Q31" i="17"/>
  <c r="V31" i="17"/>
  <c r="G33" i="17"/>
  <c r="M33" i="17" s="1"/>
  <c r="I33" i="17"/>
  <c r="K33" i="17"/>
  <c r="O33" i="17"/>
  <c r="Q33" i="17"/>
  <c r="V33" i="17"/>
  <c r="G36" i="17"/>
  <c r="M36" i="17" s="1"/>
  <c r="I36" i="17"/>
  <c r="K36" i="17"/>
  <c r="O36" i="17"/>
  <c r="Q36" i="17"/>
  <c r="V36" i="17"/>
  <c r="G40" i="17"/>
  <c r="I40" i="17"/>
  <c r="K40" i="17"/>
  <c r="M40" i="17"/>
  <c r="O40" i="17"/>
  <c r="Q40" i="17"/>
  <c r="V40" i="17"/>
  <c r="G42" i="17"/>
  <c r="M42" i="17" s="1"/>
  <c r="I42" i="17"/>
  <c r="K42" i="17"/>
  <c r="O42" i="17"/>
  <c r="Q42" i="17"/>
  <c r="V42" i="17"/>
  <c r="G45" i="17"/>
  <c r="M45" i="17" s="1"/>
  <c r="I45" i="17"/>
  <c r="K45" i="17"/>
  <c r="O45" i="17"/>
  <c r="Q45" i="17"/>
  <c r="V45" i="17"/>
  <c r="G46" i="17"/>
  <c r="I46" i="17"/>
  <c r="K46" i="17"/>
  <c r="M46" i="17"/>
  <c r="O46" i="17"/>
  <c r="Q46" i="17"/>
  <c r="V46" i="17"/>
  <c r="G48" i="17"/>
  <c r="I48" i="17"/>
  <c r="K48" i="17"/>
  <c r="M48" i="17"/>
  <c r="O48" i="17"/>
  <c r="Q48" i="17"/>
  <c r="V48" i="17"/>
  <c r="G51" i="17"/>
  <c r="M51" i="17" s="1"/>
  <c r="I51" i="17"/>
  <c r="K51" i="17"/>
  <c r="O51" i="17"/>
  <c r="Q51" i="17"/>
  <c r="V51" i="17"/>
  <c r="G55" i="17"/>
  <c r="M55" i="17" s="1"/>
  <c r="I55" i="17"/>
  <c r="K55" i="17"/>
  <c r="O55" i="17"/>
  <c r="Q55" i="17"/>
  <c r="V55" i="17"/>
  <c r="G56" i="17"/>
  <c r="I56" i="17"/>
  <c r="K56" i="17"/>
  <c r="M56" i="17"/>
  <c r="O56" i="17"/>
  <c r="Q56" i="17"/>
  <c r="V56" i="17"/>
  <c r="G58" i="17"/>
  <c r="I58" i="17"/>
  <c r="K58" i="17"/>
  <c r="M58" i="17"/>
  <c r="O58" i="17"/>
  <c r="Q58" i="17"/>
  <c r="V58" i="17"/>
  <c r="G61" i="17"/>
  <c r="M61" i="17" s="1"/>
  <c r="I61" i="17"/>
  <c r="K61" i="17"/>
  <c r="O61" i="17"/>
  <c r="Q61" i="17"/>
  <c r="V61" i="17"/>
  <c r="G65" i="17"/>
  <c r="M65" i="17" s="1"/>
  <c r="I65" i="17"/>
  <c r="K65" i="17"/>
  <c r="O65" i="17"/>
  <c r="Q65" i="17"/>
  <c r="V65" i="17"/>
  <c r="G71" i="17"/>
  <c r="M71" i="17" s="1"/>
  <c r="I71" i="17"/>
  <c r="K71" i="17"/>
  <c r="O71" i="17"/>
  <c r="Q71" i="17"/>
  <c r="V71" i="17"/>
  <c r="G74" i="17"/>
  <c r="M74" i="17" s="1"/>
  <c r="I74" i="17"/>
  <c r="K74" i="17"/>
  <c r="O74" i="17"/>
  <c r="Q74" i="17"/>
  <c r="V74" i="17"/>
  <c r="G76" i="17"/>
  <c r="M76" i="17" s="1"/>
  <c r="I76" i="17"/>
  <c r="K76" i="17"/>
  <c r="O76" i="17"/>
  <c r="Q76" i="17"/>
  <c r="V76" i="17"/>
  <c r="G81" i="17"/>
  <c r="M81" i="17" s="1"/>
  <c r="I81" i="17"/>
  <c r="K81" i="17"/>
  <c r="O81" i="17"/>
  <c r="Q81" i="17"/>
  <c r="V81" i="17"/>
  <c r="G87" i="17"/>
  <c r="M87" i="17" s="1"/>
  <c r="I87" i="17"/>
  <c r="K87" i="17"/>
  <c r="O87" i="17"/>
  <c r="Q87" i="17"/>
  <c r="V87" i="17"/>
  <c r="G92" i="17"/>
  <c r="I92" i="17"/>
  <c r="K92" i="17"/>
  <c r="M92" i="17"/>
  <c r="O92" i="17"/>
  <c r="Q92" i="17"/>
  <c r="V92" i="17"/>
  <c r="G97" i="17"/>
  <c r="M97" i="17" s="1"/>
  <c r="I97" i="17"/>
  <c r="K97" i="17"/>
  <c r="O97" i="17"/>
  <c r="Q97" i="17"/>
  <c r="V97" i="17"/>
  <c r="G98" i="17"/>
  <c r="M98" i="17" s="1"/>
  <c r="I98" i="17"/>
  <c r="K98" i="17"/>
  <c r="O98" i="17"/>
  <c r="Q98" i="17"/>
  <c r="V98" i="17"/>
  <c r="G100" i="17"/>
  <c r="M100" i="17" s="1"/>
  <c r="I100" i="17"/>
  <c r="K100" i="17"/>
  <c r="O100" i="17"/>
  <c r="Q100" i="17"/>
  <c r="V100" i="17"/>
  <c r="G101" i="17"/>
  <c r="I101" i="17"/>
  <c r="K101" i="17"/>
  <c r="O101" i="17"/>
  <c r="Q101" i="17"/>
  <c r="V101" i="17"/>
  <c r="G103" i="17"/>
  <c r="I103" i="17"/>
  <c r="K103" i="17"/>
  <c r="M103" i="17"/>
  <c r="O103" i="17"/>
  <c r="Q103" i="17"/>
  <c r="V103" i="17"/>
  <c r="G109" i="17"/>
  <c r="M109" i="17" s="1"/>
  <c r="I109" i="17"/>
  <c r="K109" i="17"/>
  <c r="O109" i="17"/>
  <c r="Q109" i="17"/>
  <c r="V109" i="17"/>
  <c r="G111" i="17"/>
  <c r="I111" i="17"/>
  <c r="K111" i="17"/>
  <c r="M111" i="17"/>
  <c r="O111" i="17"/>
  <c r="Q111" i="17"/>
  <c r="V111" i="17"/>
  <c r="G114" i="17"/>
  <c r="M114" i="17" s="1"/>
  <c r="I114" i="17"/>
  <c r="K114" i="17"/>
  <c r="O114" i="17"/>
  <c r="Q114" i="17"/>
  <c r="V114" i="17"/>
  <c r="G117" i="17"/>
  <c r="I117" i="17"/>
  <c r="K117" i="17"/>
  <c r="M117" i="17"/>
  <c r="O117" i="17"/>
  <c r="Q117" i="17"/>
  <c r="V117" i="17"/>
  <c r="G122" i="17"/>
  <c r="M122" i="17" s="1"/>
  <c r="I122" i="17"/>
  <c r="K122" i="17"/>
  <c r="O122" i="17"/>
  <c r="Q122" i="17"/>
  <c r="V122" i="17"/>
  <c r="G125" i="17"/>
  <c r="M125" i="17" s="1"/>
  <c r="I125" i="17"/>
  <c r="K125" i="17"/>
  <c r="O125" i="17"/>
  <c r="Q125" i="17"/>
  <c r="V125" i="17"/>
  <c r="G130" i="17"/>
  <c r="M130" i="17" s="1"/>
  <c r="I130" i="17"/>
  <c r="K130" i="17"/>
  <c r="O130" i="17"/>
  <c r="Q130" i="17"/>
  <c r="V130" i="17"/>
  <c r="G135" i="17"/>
  <c r="I135" i="17"/>
  <c r="K135" i="17"/>
  <c r="M135" i="17"/>
  <c r="O135" i="17"/>
  <c r="Q135" i="17"/>
  <c r="V135" i="17"/>
  <c r="G142" i="17"/>
  <c r="M142" i="17" s="1"/>
  <c r="I142" i="17"/>
  <c r="K142" i="17"/>
  <c r="O142" i="17"/>
  <c r="Q142" i="17"/>
  <c r="V142" i="17"/>
  <c r="G147" i="17"/>
  <c r="M147" i="17" s="1"/>
  <c r="I147" i="17"/>
  <c r="K147" i="17"/>
  <c r="O147" i="17"/>
  <c r="Q147" i="17"/>
  <c r="V147" i="17"/>
  <c r="G149" i="17"/>
  <c r="M149" i="17" s="1"/>
  <c r="I149" i="17"/>
  <c r="K149" i="17"/>
  <c r="O149" i="17"/>
  <c r="Q149" i="17"/>
  <c r="V149" i="17"/>
  <c r="G151" i="17"/>
  <c r="M151" i="17" s="1"/>
  <c r="I151" i="17"/>
  <c r="K151" i="17"/>
  <c r="K150" i="17" s="1"/>
  <c r="O151" i="17"/>
  <c r="Q151" i="17"/>
  <c r="V151" i="17"/>
  <c r="G156" i="17"/>
  <c r="I156" i="17"/>
  <c r="K156" i="17"/>
  <c r="M156" i="17"/>
  <c r="O156" i="17"/>
  <c r="Q156" i="17"/>
  <c r="V156" i="17"/>
  <c r="G157" i="17"/>
  <c r="M157" i="17" s="1"/>
  <c r="I157" i="17"/>
  <c r="K157" i="17"/>
  <c r="O157" i="17"/>
  <c r="Q157" i="17"/>
  <c r="V157" i="17"/>
  <c r="G158" i="17"/>
  <c r="M158" i="17" s="1"/>
  <c r="I158" i="17"/>
  <c r="K158" i="17"/>
  <c r="O158" i="17"/>
  <c r="Q158" i="17"/>
  <c r="Q150" i="17" s="1"/>
  <c r="V158" i="17"/>
  <c r="G160" i="17"/>
  <c r="M160" i="17" s="1"/>
  <c r="I160" i="17"/>
  <c r="K160" i="17"/>
  <c r="O160" i="17"/>
  <c r="Q160" i="17"/>
  <c r="V160" i="17"/>
  <c r="G162" i="17"/>
  <c r="I162" i="17"/>
  <c r="K162" i="17"/>
  <c r="O162" i="17"/>
  <c r="Q162" i="17"/>
  <c r="V162" i="17"/>
  <c r="G164" i="17"/>
  <c r="I164" i="17"/>
  <c r="K164" i="17"/>
  <c r="M164" i="17"/>
  <c r="O164" i="17"/>
  <c r="Q164" i="17"/>
  <c r="V164" i="17"/>
  <c r="G165" i="17"/>
  <c r="M165" i="17" s="1"/>
  <c r="I165" i="17"/>
  <c r="K165" i="17"/>
  <c r="K159" i="17" s="1"/>
  <c r="O165" i="17"/>
  <c r="Q165" i="17"/>
  <c r="V165" i="17"/>
  <c r="G167" i="17"/>
  <c r="I167" i="17"/>
  <c r="K167" i="17"/>
  <c r="M167" i="17"/>
  <c r="O167" i="17"/>
  <c r="Q167" i="17"/>
  <c r="V167" i="17"/>
  <c r="G169" i="17"/>
  <c r="M169" i="17" s="1"/>
  <c r="I169" i="17"/>
  <c r="K169" i="17"/>
  <c r="O169" i="17"/>
  <c r="Q169" i="17"/>
  <c r="V169" i="17"/>
  <c r="G170" i="17"/>
  <c r="M170" i="17" s="1"/>
  <c r="I170" i="17"/>
  <c r="K170" i="17"/>
  <c r="O170" i="17"/>
  <c r="Q170" i="17"/>
  <c r="V170" i="17"/>
  <c r="G172" i="17"/>
  <c r="M172" i="17" s="1"/>
  <c r="I172" i="17"/>
  <c r="I171" i="17" s="1"/>
  <c r="K172" i="17"/>
  <c r="O172" i="17"/>
  <c r="Q172" i="17"/>
  <c r="V172" i="17"/>
  <c r="G175" i="17"/>
  <c r="I175" i="17"/>
  <c r="K175" i="17"/>
  <c r="O175" i="17"/>
  <c r="O171" i="17" s="1"/>
  <c r="Q175" i="17"/>
  <c r="V175" i="17"/>
  <c r="G177" i="17"/>
  <c r="M177" i="17" s="1"/>
  <c r="I177" i="17"/>
  <c r="K177" i="17"/>
  <c r="O177" i="17"/>
  <c r="Q177" i="17"/>
  <c r="V177" i="17"/>
  <c r="O178" i="17"/>
  <c r="G179" i="17"/>
  <c r="I179" i="17"/>
  <c r="I178" i="17" s="1"/>
  <c r="K179" i="17"/>
  <c r="M179" i="17"/>
  <c r="O179" i="17"/>
  <c r="Q179" i="17"/>
  <c r="V179" i="17"/>
  <c r="G184" i="17"/>
  <c r="I184" i="17"/>
  <c r="K184" i="17"/>
  <c r="O184" i="17"/>
  <c r="Q184" i="17"/>
  <c r="V184" i="17"/>
  <c r="V178" i="17" s="1"/>
  <c r="G186" i="17"/>
  <c r="M186" i="17" s="1"/>
  <c r="I186" i="17"/>
  <c r="K186" i="17"/>
  <c r="O186" i="17"/>
  <c r="Q186" i="17"/>
  <c r="V186" i="17"/>
  <c r="G188" i="17"/>
  <c r="I188" i="17"/>
  <c r="K188" i="17"/>
  <c r="M188" i="17"/>
  <c r="O188" i="17"/>
  <c r="Q188" i="17"/>
  <c r="V188" i="17"/>
  <c r="G189" i="17"/>
  <c r="M189" i="17" s="1"/>
  <c r="I189" i="17"/>
  <c r="K189" i="17"/>
  <c r="O189" i="17"/>
  <c r="Q189" i="17"/>
  <c r="V189" i="17"/>
  <c r="G190" i="17"/>
  <c r="I190" i="17"/>
  <c r="K190" i="17"/>
  <c r="M190" i="17"/>
  <c r="O190" i="17"/>
  <c r="Q190" i="17"/>
  <c r="V190" i="17"/>
  <c r="G191" i="17"/>
  <c r="M191" i="17" s="1"/>
  <c r="I191" i="17"/>
  <c r="K191" i="17"/>
  <c r="O191" i="17"/>
  <c r="Q191" i="17"/>
  <c r="V191" i="17"/>
  <c r="G192" i="17"/>
  <c r="I192" i="17"/>
  <c r="K192" i="17"/>
  <c r="M192" i="17"/>
  <c r="O192" i="17"/>
  <c r="Q192" i="17"/>
  <c r="V192" i="17"/>
  <c r="G193" i="17"/>
  <c r="M193" i="17" s="1"/>
  <c r="I193" i="17"/>
  <c r="K193" i="17"/>
  <c r="O193" i="17"/>
  <c r="Q193" i="17"/>
  <c r="V193" i="17"/>
  <c r="G194" i="17"/>
  <c r="M194" i="17" s="1"/>
  <c r="I194" i="17"/>
  <c r="K194" i="17"/>
  <c r="O194" i="17"/>
  <c r="Q194" i="17"/>
  <c r="V194" i="17"/>
  <c r="G195" i="17"/>
  <c r="M195" i="17" s="1"/>
  <c r="I195" i="17"/>
  <c r="K195" i="17"/>
  <c r="O195" i="17"/>
  <c r="Q195" i="17"/>
  <c r="V195" i="17"/>
  <c r="G196" i="17"/>
  <c r="I196" i="17"/>
  <c r="K196" i="17"/>
  <c r="M196" i="17"/>
  <c r="O196" i="17"/>
  <c r="Q196" i="17"/>
  <c r="V196" i="17"/>
  <c r="AE198" i="17"/>
  <c r="F46" i="1" s="1"/>
  <c r="AF198" i="17"/>
  <c r="G46" i="1" s="1"/>
  <c r="G9" i="16"/>
  <c r="G8" i="16" s="1"/>
  <c r="I9" i="16"/>
  <c r="I8" i="16" s="1"/>
  <c r="K9" i="16"/>
  <c r="O9" i="16"/>
  <c r="Q9" i="16"/>
  <c r="V9" i="16"/>
  <c r="V8" i="16" s="1"/>
  <c r="G20" i="16"/>
  <c r="I20" i="16"/>
  <c r="K20" i="16"/>
  <c r="M20" i="16"/>
  <c r="O20" i="16"/>
  <c r="Q20" i="16"/>
  <c r="V20" i="16"/>
  <c r="G21" i="16"/>
  <c r="I21" i="16"/>
  <c r="K21" i="16"/>
  <c r="M21" i="16"/>
  <c r="O21" i="16"/>
  <c r="Q21" i="16"/>
  <c r="V21" i="16"/>
  <c r="G23" i="16"/>
  <c r="I23" i="16"/>
  <c r="K23" i="16"/>
  <c r="O23" i="16"/>
  <c r="Q23" i="16"/>
  <c r="V23" i="16"/>
  <c r="G35" i="16"/>
  <c r="I35" i="16"/>
  <c r="K35" i="16"/>
  <c r="M35" i="16"/>
  <c r="O35" i="16"/>
  <c r="Q35" i="16"/>
  <c r="V35" i="16"/>
  <c r="G47" i="16"/>
  <c r="M47" i="16" s="1"/>
  <c r="I47" i="16"/>
  <c r="K47" i="16"/>
  <c r="O47" i="16"/>
  <c r="Q47" i="16"/>
  <c r="V47" i="16"/>
  <c r="G48" i="16"/>
  <c r="M48" i="16" s="1"/>
  <c r="I48" i="16"/>
  <c r="K48" i="16"/>
  <c r="O48" i="16"/>
  <c r="Q48" i="16"/>
  <c r="V48" i="16"/>
  <c r="G56" i="16"/>
  <c r="M56" i="16" s="1"/>
  <c r="I56" i="16"/>
  <c r="K56" i="16"/>
  <c r="O56" i="16"/>
  <c r="Q56" i="16"/>
  <c r="V56" i="16"/>
  <c r="G64" i="16"/>
  <c r="I64" i="16"/>
  <c r="K64" i="16"/>
  <c r="M64" i="16"/>
  <c r="O64" i="16"/>
  <c r="Q64" i="16"/>
  <c r="V64" i="16"/>
  <c r="G65" i="16"/>
  <c r="I65" i="16"/>
  <c r="K65" i="16"/>
  <c r="M65" i="16"/>
  <c r="O65" i="16"/>
  <c r="Q65" i="16"/>
  <c r="V65" i="16"/>
  <c r="G66" i="16"/>
  <c r="M66" i="16" s="1"/>
  <c r="I66" i="16"/>
  <c r="K66" i="16"/>
  <c r="O66" i="16"/>
  <c r="Q66" i="16"/>
  <c r="V66" i="16"/>
  <c r="G67" i="16"/>
  <c r="M67" i="16" s="1"/>
  <c r="I67" i="16"/>
  <c r="K67" i="16"/>
  <c r="O67" i="16"/>
  <c r="Q67" i="16"/>
  <c r="V67" i="16"/>
  <c r="G68" i="16"/>
  <c r="I68" i="16"/>
  <c r="O68" i="16"/>
  <c r="G69" i="16"/>
  <c r="I69" i="16"/>
  <c r="K69" i="16"/>
  <c r="K68" i="16" s="1"/>
  <c r="M69" i="16"/>
  <c r="M68" i="16" s="1"/>
  <c r="O69" i="16"/>
  <c r="Q69" i="16"/>
  <c r="Q68" i="16" s="1"/>
  <c r="V69" i="16"/>
  <c r="V68" i="16" s="1"/>
  <c r="G71" i="16"/>
  <c r="I71" i="16"/>
  <c r="K71" i="16"/>
  <c r="O71" i="16"/>
  <c r="Q71" i="16"/>
  <c r="V71" i="16"/>
  <c r="G79" i="16"/>
  <c r="M79" i="16" s="1"/>
  <c r="I79" i="16"/>
  <c r="K79" i="16"/>
  <c r="O79" i="16"/>
  <c r="Q79" i="16"/>
  <c r="V79" i="16"/>
  <c r="G91" i="16"/>
  <c r="I91" i="16"/>
  <c r="K91" i="16"/>
  <c r="M91" i="16"/>
  <c r="O91" i="16"/>
  <c r="Q91" i="16"/>
  <c r="V91" i="16"/>
  <c r="G99" i="16"/>
  <c r="I99" i="16"/>
  <c r="K99" i="16"/>
  <c r="M99" i="16"/>
  <c r="O99" i="16"/>
  <c r="Q99" i="16"/>
  <c r="V99" i="16"/>
  <c r="G107" i="16"/>
  <c r="G108" i="16"/>
  <c r="M108" i="16" s="1"/>
  <c r="M107" i="16" s="1"/>
  <c r="I108" i="16"/>
  <c r="I107" i="16" s="1"/>
  <c r="K108" i="16"/>
  <c r="K107" i="16" s="1"/>
  <c r="O108" i="16"/>
  <c r="O107" i="16" s="1"/>
  <c r="Q108" i="16"/>
  <c r="Q107" i="16" s="1"/>
  <c r="V108" i="16"/>
  <c r="V107" i="16" s="1"/>
  <c r="G110" i="16"/>
  <c r="M110" i="16" s="1"/>
  <c r="I110" i="16"/>
  <c r="K110" i="16"/>
  <c r="O110" i="16"/>
  <c r="Q110" i="16"/>
  <c r="V110" i="16"/>
  <c r="G118" i="16"/>
  <c r="I118" i="16"/>
  <c r="K118" i="16"/>
  <c r="O118" i="16"/>
  <c r="Q118" i="16"/>
  <c r="V118" i="16"/>
  <c r="G129" i="16"/>
  <c r="I129" i="16"/>
  <c r="K129" i="16"/>
  <c r="M129" i="16"/>
  <c r="O129" i="16"/>
  <c r="Q129" i="16"/>
  <c r="V129" i="16"/>
  <c r="G132" i="16"/>
  <c r="M132" i="16" s="1"/>
  <c r="I132" i="16"/>
  <c r="K132" i="16"/>
  <c r="K109" i="16" s="1"/>
  <c r="O132" i="16"/>
  <c r="Q132" i="16"/>
  <c r="V132" i="16"/>
  <c r="G133" i="16"/>
  <c r="I133" i="16"/>
  <c r="K133" i="16"/>
  <c r="M133" i="16"/>
  <c r="O133" i="16"/>
  <c r="Q133" i="16"/>
  <c r="V133" i="16"/>
  <c r="G134" i="16"/>
  <c r="M134" i="16" s="1"/>
  <c r="I134" i="16"/>
  <c r="K134" i="16"/>
  <c r="O134" i="16"/>
  <c r="Q134" i="16"/>
  <c r="V134" i="16"/>
  <c r="G136" i="16"/>
  <c r="M136" i="16" s="1"/>
  <c r="I136" i="16"/>
  <c r="K136" i="16"/>
  <c r="O136" i="16"/>
  <c r="Q136" i="16"/>
  <c r="V136" i="16"/>
  <c r="G141" i="16"/>
  <c r="M141" i="16" s="1"/>
  <c r="I141" i="16"/>
  <c r="K141" i="16"/>
  <c r="O141" i="16"/>
  <c r="Q141" i="16"/>
  <c r="V141" i="16"/>
  <c r="G143" i="16"/>
  <c r="G142" i="16" s="1"/>
  <c r="I143" i="16"/>
  <c r="K143" i="16"/>
  <c r="O143" i="16"/>
  <c r="Q143" i="16"/>
  <c r="V143" i="16"/>
  <c r="G154" i="16"/>
  <c r="I154" i="16"/>
  <c r="K154" i="16"/>
  <c r="M154" i="16"/>
  <c r="O154" i="16"/>
  <c r="Q154" i="16"/>
  <c r="V154" i="16"/>
  <c r="G155" i="16"/>
  <c r="M155" i="16" s="1"/>
  <c r="I155" i="16"/>
  <c r="K155" i="16"/>
  <c r="O155" i="16"/>
  <c r="Q155" i="16"/>
  <c r="V155" i="16"/>
  <c r="G157" i="16"/>
  <c r="M157" i="16" s="1"/>
  <c r="I157" i="16"/>
  <c r="K157" i="16"/>
  <c r="O157" i="16"/>
  <c r="Q157" i="16"/>
  <c r="V157" i="16"/>
  <c r="G159" i="16"/>
  <c r="M159" i="16" s="1"/>
  <c r="I159" i="16"/>
  <c r="K159" i="16"/>
  <c r="O159" i="16"/>
  <c r="Q159" i="16"/>
  <c r="V159" i="16"/>
  <c r="G163" i="16"/>
  <c r="M163" i="16" s="1"/>
  <c r="I163" i="16"/>
  <c r="K163" i="16"/>
  <c r="O163" i="16"/>
  <c r="Q163" i="16"/>
  <c r="V163" i="16"/>
  <c r="G171" i="16"/>
  <c r="M171" i="16" s="1"/>
  <c r="I171" i="16"/>
  <c r="K171" i="16"/>
  <c r="O171" i="16"/>
  <c r="Q171" i="16"/>
  <c r="V171" i="16"/>
  <c r="G174" i="16"/>
  <c r="M174" i="16" s="1"/>
  <c r="I174" i="16"/>
  <c r="K174" i="16"/>
  <c r="O174" i="16"/>
  <c r="Q174" i="16"/>
  <c r="V174" i="16"/>
  <c r="G177" i="16"/>
  <c r="I177" i="16"/>
  <c r="K177" i="16"/>
  <c r="M177" i="16"/>
  <c r="O177" i="16"/>
  <c r="Q177" i="16"/>
  <c r="V177" i="16"/>
  <c r="G185" i="16"/>
  <c r="M185" i="16" s="1"/>
  <c r="I185" i="16"/>
  <c r="K185" i="16"/>
  <c r="O185" i="16"/>
  <c r="Q185" i="16"/>
  <c r="V185" i="16"/>
  <c r="G193" i="16"/>
  <c r="M193" i="16" s="1"/>
  <c r="I193" i="16"/>
  <c r="K193" i="16"/>
  <c r="O193" i="16"/>
  <c r="Q193" i="16"/>
  <c r="V193" i="16"/>
  <c r="G194" i="16"/>
  <c r="M194" i="16" s="1"/>
  <c r="I194" i="16"/>
  <c r="K194" i="16"/>
  <c r="O194" i="16"/>
  <c r="Q194" i="16"/>
  <c r="V194" i="16"/>
  <c r="G195" i="16"/>
  <c r="M195" i="16" s="1"/>
  <c r="I195" i="16"/>
  <c r="K195" i="16"/>
  <c r="O195" i="16"/>
  <c r="Q195" i="16"/>
  <c r="V195" i="16"/>
  <c r="G198" i="16"/>
  <c r="M198" i="16" s="1"/>
  <c r="I198" i="16"/>
  <c r="K198" i="16"/>
  <c r="O198" i="16"/>
  <c r="Q198" i="16"/>
  <c r="V198" i="16"/>
  <c r="G203" i="16"/>
  <c r="I203" i="16"/>
  <c r="K203" i="16"/>
  <c r="M203" i="16"/>
  <c r="O203" i="16"/>
  <c r="Q203" i="16"/>
  <c r="V203" i="16"/>
  <c r="G208" i="16"/>
  <c r="M208" i="16" s="1"/>
  <c r="I208" i="16"/>
  <c r="K208" i="16"/>
  <c r="O208" i="16"/>
  <c r="Q208" i="16"/>
  <c r="V208" i="16"/>
  <c r="G210" i="16"/>
  <c r="M210" i="16" s="1"/>
  <c r="I210" i="16"/>
  <c r="K210" i="16"/>
  <c r="O210" i="16"/>
  <c r="Q210" i="16"/>
  <c r="V210" i="16"/>
  <c r="G212" i="16"/>
  <c r="M212" i="16" s="1"/>
  <c r="I212" i="16"/>
  <c r="K212" i="16"/>
  <c r="O212" i="16"/>
  <c r="Q212" i="16"/>
  <c r="V212" i="16"/>
  <c r="G213" i="16"/>
  <c r="I213" i="16"/>
  <c r="K213" i="16"/>
  <c r="O213" i="16"/>
  <c r="O211" i="16" s="1"/>
  <c r="Q213" i="16"/>
  <c r="V213" i="16"/>
  <c r="G214" i="16"/>
  <c r="I214" i="16"/>
  <c r="K214" i="16"/>
  <c r="M214" i="16"/>
  <c r="O214" i="16"/>
  <c r="Q214" i="16"/>
  <c r="V214" i="16"/>
  <c r="G215" i="16"/>
  <c r="M215" i="16" s="1"/>
  <c r="I215" i="16"/>
  <c r="K215" i="16"/>
  <c r="O215" i="16"/>
  <c r="Q215" i="16"/>
  <c r="V215" i="16"/>
  <c r="G216" i="16"/>
  <c r="M216" i="16" s="1"/>
  <c r="I216" i="16"/>
  <c r="K216" i="16"/>
  <c r="O216" i="16"/>
  <c r="Q216" i="16"/>
  <c r="V216" i="16"/>
  <c r="G217" i="16"/>
  <c r="M217" i="16" s="1"/>
  <c r="I217" i="16"/>
  <c r="K217" i="16"/>
  <c r="O217" i="16"/>
  <c r="Q217" i="16"/>
  <c r="V217" i="16"/>
  <c r="G218" i="16"/>
  <c r="I218" i="16"/>
  <c r="K218" i="16"/>
  <c r="M218" i="16"/>
  <c r="O218" i="16"/>
  <c r="Q218" i="16"/>
  <c r="V218" i="16"/>
  <c r="AF220" i="16"/>
  <c r="G45" i="1" s="1"/>
  <c r="G9" i="15"/>
  <c r="M9" i="15" s="1"/>
  <c r="I9" i="15"/>
  <c r="I8" i="15" s="1"/>
  <c r="K9" i="15"/>
  <c r="O9" i="15"/>
  <c r="Q9" i="15"/>
  <c r="V9" i="15"/>
  <c r="G10" i="15"/>
  <c r="I10" i="15"/>
  <c r="K10" i="15"/>
  <c r="M10" i="15"/>
  <c r="O10" i="15"/>
  <c r="Q10" i="15"/>
  <c r="V10" i="15"/>
  <c r="G42" i="15"/>
  <c r="I42" i="15"/>
  <c r="K42" i="15"/>
  <c r="M42" i="15"/>
  <c r="O42" i="15"/>
  <c r="Q42" i="15"/>
  <c r="V42" i="15"/>
  <c r="G47" i="15"/>
  <c r="I47" i="15"/>
  <c r="K47" i="15"/>
  <c r="O47" i="15"/>
  <c r="Q47" i="15"/>
  <c r="V47" i="15"/>
  <c r="G60" i="15"/>
  <c r="M60" i="15" s="1"/>
  <c r="I60" i="15"/>
  <c r="K60" i="15"/>
  <c r="O60" i="15"/>
  <c r="Q60" i="15"/>
  <c r="V60" i="15"/>
  <c r="K74" i="15"/>
  <c r="O74" i="15"/>
  <c r="G75" i="15"/>
  <c r="M75" i="15" s="1"/>
  <c r="M74" i="15" s="1"/>
  <c r="I75" i="15"/>
  <c r="I74" i="15" s="1"/>
  <c r="K75" i="15"/>
  <c r="O75" i="15"/>
  <c r="Q75" i="15"/>
  <c r="Q74" i="15" s="1"/>
  <c r="V75" i="15"/>
  <c r="V74" i="15" s="1"/>
  <c r="G87" i="15"/>
  <c r="I87" i="15"/>
  <c r="K87" i="15"/>
  <c r="M87" i="15"/>
  <c r="O87" i="15"/>
  <c r="Q87" i="15"/>
  <c r="V87" i="15"/>
  <c r="G88" i="15"/>
  <c r="M88" i="15" s="1"/>
  <c r="I88" i="15"/>
  <c r="K88" i="15"/>
  <c r="O88" i="15"/>
  <c r="Q88" i="15"/>
  <c r="V88" i="15"/>
  <c r="G89" i="15"/>
  <c r="M89" i="15" s="1"/>
  <c r="I89" i="15"/>
  <c r="K89" i="15"/>
  <c r="O89" i="15"/>
  <c r="Q89" i="15"/>
  <c r="V89" i="15"/>
  <c r="G100" i="15"/>
  <c r="I100" i="15"/>
  <c r="K100" i="15"/>
  <c r="O100" i="15"/>
  <c r="Q100" i="15"/>
  <c r="V100" i="15"/>
  <c r="G108" i="15"/>
  <c r="I108" i="15"/>
  <c r="K108" i="15"/>
  <c r="M108" i="15"/>
  <c r="O108" i="15"/>
  <c r="Q108" i="15"/>
  <c r="V108" i="15"/>
  <c r="G109" i="15"/>
  <c r="M109" i="15" s="1"/>
  <c r="I109" i="15"/>
  <c r="K109" i="15"/>
  <c r="O109" i="15"/>
  <c r="Q109" i="15"/>
  <c r="V109" i="15"/>
  <c r="G112" i="15"/>
  <c r="M112" i="15" s="1"/>
  <c r="I112" i="15"/>
  <c r="K112" i="15"/>
  <c r="O112" i="15"/>
  <c r="Q112" i="15"/>
  <c r="V112" i="15"/>
  <c r="G124" i="15"/>
  <c r="M124" i="15" s="1"/>
  <c r="I124" i="15"/>
  <c r="K124" i="15"/>
  <c r="O124" i="15"/>
  <c r="Q124" i="15"/>
  <c r="V124" i="15"/>
  <c r="G126" i="15"/>
  <c r="I126" i="15"/>
  <c r="K126" i="15"/>
  <c r="M126" i="15"/>
  <c r="O126" i="15"/>
  <c r="Q126" i="15"/>
  <c r="V126" i="15"/>
  <c r="G128" i="15"/>
  <c r="M128" i="15" s="1"/>
  <c r="I128" i="15"/>
  <c r="K128" i="15"/>
  <c r="O128" i="15"/>
  <c r="Q128" i="15"/>
  <c r="V128" i="15"/>
  <c r="G130" i="15"/>
  <c r="M130" i="15" s="1"/>
  <c r="I130" i="15"/>
  <c r="K130" i="15"/>
  <c r="O130" i="15"/>
  <c r="Q130" i="15"/>
  <c r="V130" i="15"/>
  <c r="G132" i="15"/>
  <c r="M132" i="15" s="1"/>
  <c r="I132" i="15"/>
  <c r="K132" i="15"/>
  <c r="O132" i="15"/>
  <c r="Q132" i="15"/>
  <c r="V132" i="15"/>
  <c r="G134" i="15"/>
  <c r="M134" i="15" s="1"/>
  <c r="I134" i="15"/>
  <c r="K134" i="15"/>
  <c r="O134" i="15"/>
  <c r="O133" i="15" s="1"/>
  <c r="Q134" i="15"/>
  <c r="V134" i="15"/>
  <c r="V133" i="15" s="1"/>
  <c r="G148" i="15"/>
  <c r="I148" i="15"/>
  <c r="K148" i="15"/>
  <c r="M148" i="15"/>
  <c r="O148" i="15"/>
  <c r="Q148" i="15"/>
  <c r="V148" i="15"/>
  <c r="G150" i="15"/>
  <c r="M150" i="15" s="1"/>
  <c r="I150" i="15"/>
  <c r="K150" i="15"/>
  <c r="O150" i="15"/>
  <c r="Q150" i="15"/>
  <c r="V150" i="15"/>
  <c r="G152" i="15"/>
  <c r="M152" i="15" s="1"/>
  <c r="I152" i="15"/>
  <c r="K152" i="15"/>
  <c r="O152" i="15"/>
  <c r="Q152" i="15"/>
  <c r="V152" i="15"/>
  <c r="G154" i="15"/>
  <c r="I154" i="15"/>
  <c r="I153" i="15" s="1"/>
  <c r="K154" i="15"/>
  <c r="M154" i="15"/>
  <c r="O154" i="15"/>
  <c r="Q154" i="15"/>
  <c r="V154" i="15"/>
  <c r="G155" i="15"/>
  <c r="I155" i="15"/>
  <c r="K155" i="15"/>
  <c r="O155" i="15"/>
  <c r="Q155" i="15"/>
  <c r="V155" i="15"/>
  <c r="G157" i="15"/>
  <c r="M157" i="15" s="1"/>
  <c r="I157" i="15"/>
  <c r="K157" i="15"/>
  <c r="O157" i="15"/>
  <c r="Q157" i="15"/>
  <c r="V157" i="15"/>
  <c r="G162" i="15"/>
  <c r="M162" i="15" s="1"/>
  <c r="I162" i="15"/>
  <c r="K162" i="15"/>
  <c r="O162" i="15"/>
  <c r="Q162" i="15"/>
  <c r="V162" i="15"/>
  <c r="G167" i="15"/>
  <c r="I167" i="15"/>
  <c r="K167" i="15"/>
  <c r="M167" i="15"/>
  <c r="O167" i="15"/>
  <c r="Q167" i="15"/>
  <c r="V167" i="15"/>
  <c r="G168" i="15"/>
  <c r="M168" i="15" s="1"/>
  <c r="I168" i="15"/>
  <c r="K168" i="15"/>
  <c r="O168" i="15"/>
  <c r="Q168" i="15"/>
  <c r="V168" i="15"/>
  <c r="G171" i="15"/>
  <c r="M171" i="15" s="1"/>
  <c r="I171" i="15"/>
  <c r="K171" i="15"/>
  <c r="O171" i="15"/>
  <c r="Q171" i="15"/>
  <c r="V171" i="15"/>
  <c r="G172" i="15"/>
  <c r="M172" i="15" s="1"/>
  <c r="I172" i="15"/>
  <c r="K172" i="15"/>
  <c r="O172" i="15"/>
  <c r="Q172" i="15"/>
  <c r="V172" i="15"/>
  <c r="G174" i="15"/>
  <c r="I174" i="15"/>
  <c r="K174" i="15"/>
  <c r="M174" i="15"/>
  <c r="O174" i="15"/>
  <c r="Q174" i="15"/>
  <c r="V174" i="15"/>
  <c r="G175" i="15"/>
  <c r="M175" i="15" s="1"/>
  <c r="I175" i="15"/>
  <c r="K175" i="15"/>
  <c r="O175" i="15"/>
  <c r="Q175" i="15"/>
  <c r="V175" i="15"/>
  <c r="G179" i="15"/>
  <c r="M179" i="15" s="1"/>
  <c r="M178" i="15" s="1"/>
  <c r="I179" i="15"/>
  <c r="I178" i="15" s="1"/>
  <c r="K179" i="15"/>
  <c r="K178" i="15" s="1"/>
  <c r="O179" i="15"/>
  <c r="O178" i="15" s="1"/>
  <c r="Q179" i="15"/>
  <c r="Q178" i="15" s="1"/>
  <c r="V179" i="15"/>
  <c r="V178" i="15" s="1"/>
  <c r="G181" i="15"/>
  <c r="G180" i="15" s="1"/>
  <c r="I181" i="15"/>
  <c r="K181" i="15"/>
  <c r="O181" i="15"/>
  <c r="O180" i="15" s="1"/>
  <c r="Q181" i="15"/>
  <c r="V181" i="15"/>
  <c r="G183" i="15"/>
  <c r="M183" i="15" s="1"/>
  <c r="I183" i="15"/>
  <c r="K183" i="15"/>
  <c r="O183" i="15"/>
  <c r="Q183" i="15"/>
  <c r="Q180" i="15" s="1"/>
  <c r="V183" i="15"/>
  <c r="G184" i="15"/>
  <c r="M184" i="15" s="1"/>
  <c r="I184" i="15"/>
  <c r="K184" i="15"/>
  <c r="O184" i="15"/>
  <c r="Q184" i="15"/>
  <c r="V184" i="15"/>
  <c r="I196" i="15"/>
  <c r="K196" i="15"/>
  <c r="V196" i="15"/>
  <c r="G197" i="15"/>
  <c r="G196" i="15" s="1"/>
  <c r="I197" i="15"/>
  <c r="K197" i="15"/>
  <c r="M197" i="15"/>
  <c r="M196" i="15" s="1"/>
  <c r="O197" i="15"/>
  <c r="O196" i="15" s="1"/>
  <c r="Q197" i="15"/>
  <c r="Q196" i="15" s="1"/>
  <c r="V197" i="15"/>
  <c r="G198" i="15"/>
  <c r="G199" i="15"/>
  <c r="M199" i="15" s="1"/>
  <c r="M198" i="15" s="1"/>
  <c r="I199" i="15"/>
  <c r="K199" i="15"/>
  <c r="K198" i="15" s="1"/>
  <c r="O199" i="15"/>
  <c r="O198" i="15" s="1"/>
  <c r="Q199" i="15"/>
  <c r="V199" i="15"/>
  <c r="V198" i="15" s="1"/>
  <c r="G216" i="15"/>
  <c r="M216" i="15" s="1"/>
  <c r="I216" i="15"/>
  <c r="K216" i="15"/>
  <c r="O216" i="15"/>
  <c r="Q216" i="15"/>
  <c r="V216" i="15"/>
  <c r="G218" i="15"/>
  <c r="G217" i="15" s="1"/>
  <c r="I218" i="15"/>
  <c r="I217" i="15" s="1"/>
  <c r="K218" i="15"/>
  <c r="O218" i="15"/>
  <c r="O217" i="15" s="1"/>
  <c r="Q218" i="15"/>
  <c r="V218" i="15"/>
  <c r="V217" i="15" s="1"/>
  <c r="G229" i="15"/>
  <c r="I229" i="15"/>
  <c r="K229" i="15"/>
  <c r="M229" i="15"/>
  <c r="O229" i="15"/>
  <c r="Q229" i="15"/>
  <c r="V229" i="15"/>
  <c r="G231" i="15"/>
  <c r="I231" i="15"/>
  <c r="K231" i="15"/>
  <c r="M231" i="15"/>
  <c r="O231" i="15"/>
  <c r="O230" i="15" s="1"/>
  <c r="Q231" i="15"/>
  <c r="V231" i="15"/>
  <c r="G242" i="15"/>
  <c r="M242" i="15" s="1"/>
  <c r="I242" i="15"/>
  <c r="K242" i="15"/>
  <c r="O242" i="15"/>
  <c r="Q242" i="15"/>
  <c r="V242" i="15"/>
  <c r="G243" i="15"/>
  <c r="I243" i="15"/>
  <c r="K243" i="15"/>
  <c r="M243" i="15"/>
  <c r="O243" i="15"/>
  <c r="Q243" i="15"/>
  <c r="V243" i="15"/>
  <c r="G244" i="15"/>
  <c r="M244" i="15" s="1"/>
  <c r="I244" i="15"/>
  <c r="K244" i="15"/>
  <c r="O244" i="15"/>
  <c r="Q244" i="15"/>
  <c r="V244" i="15"/>
  <c r="G245" i="15"/>
  <c r="M245" i="15" s="1"/>
  <c r="I245" i="15"/>
  <c r="K245" i="15"/>
  <c r="O245" i="15"/>
  <c r="Q245" i="15"/>
  <c r="V245" i="15"/>
  <c r="G247" i="15"/>
  <c r="M247" i="15" s="1"/>
  <c r="M246" i="15" s="1"/>
  <c r="I247" i="15"/>
  <c r="I246" i="15" s="1"/>
  <c r="K247" i="15"/>
  <c r="K246" i="15" s="1"/>
  <c r="O247" i="15"/>
  <c r="O246" i="15" s="1"/>
  <c r="Q247" i="15"/>
  <c r="Q246" i="15" s="1"/>
  <c r="V247" i="15"/>
  <c r="V246" i="15" s="1"/>
  <c r="G249" i="15"/>
  <c r="M249" i="15" s="1"/>
  <c r="I249" i="15"/>
  <c r="I248" i="15" s="1"/>
  <c r="K249" i="15"/>
  <c r="O249" i="15"/>
  <c r="O248" i="15" s="1"/>
  <c r="Q249" i="15"/>
  <c r="V249" i="15"/>
  <c r="G271" i="15"/>
  <c r="G248" i="15" s="1"/>
  <c r="I94" i="1" s="1"/>
  <c r="I271" i="15"/>
  <c r="K271" i="15"/>
  <c r="O271" i="15"/>
  <c r="Q271" i="15"/>
  <c r="V271" i="15"/>
  <c r="V248" i="15" s="1"/>
  <c r="G302" i="15"/>
  <c r="I302" i="15"/>
  <c r="K302" i="15"/>
  <c r="M302" i="15"/>
  <c r="O302" i="15"/>
  <c r="Q302" i="15"/>
  <c r="V302" i="15"/>
  <c r="G303" i="15"/>
  <c r="G304" i="15"/>
  <c r="I304" i="15"/>
  <c r="I303" i="15" s="1"/>
  <c r="K304" i="15"/>
  <c r="M304" i="15"/>
  <c r="O304" i="15"/>
  <c r="O303" i="15" s="1"/>
  <c r="Q304" i="15"/>
  <c r="V304" i="15"/>
  <c r="G305" i="15"/>
  <c r="M305" i="15" s="1"/>
  <c r="I305" i="15"/>
  <c r="K305" i="15"/>
  <c r="K303" i="15" s="1"/>
  <c r="O305" i="15"/>
  <c r="Q305" i="15"/>
  <c r="V305" i="15"/>
  <c r="V303" i="15" s="1"/>
  <c r="G307" i="15"/>
  <c r="M307" i="15" s="1"/>
  <c r="I307" i="15"/>
  <c r="K307" i="15"/>
  <c r="O307" i="15"/>
  <c r="Q307" i="15"/>
  <c r="V307" i="15"/>
  <c r="G308" i="15"/>
  <c r="I308" i="15"/>
  <c r="K308" i="15"/>
  <c r="M308" i="15"/>
  <c r="O308" i="15"/>
  <c r="Q308" i="15"/>
  <c r="V308" i="15"/>
  <c r="G309" i="15"/>
  <c r="M309" i="15" s="1"/>
  <c r="I309" i="15"/>
  <c r="K309" i="15"/>
  <c r="O309" i="15"/>
  <c r="Q309" i="15"/>
  <c r="V309" i="15"/>
  <c r="G310" i="15"/>
  <c r="I310" i="15"/>
  <c r="K310" i="15"/>
  <c r="M310" i="15"/>
  <c r="O310" i="15"/>
  <c r="Q310" i="15"/>
  <c r="V310" i="15"/>
  <c r="G311" i="15"/>
  <c r="M311" i="15" s="1"/>
  <c r="I311" i="15"/>
  <c r="K311" i="15"/>
  <c r="O311" i="15"/>
  <c r="Q311" i="15"/>
  <c r="V311" i="15"/>
  <c r="G312" i="15"/>
  <c r="I312" i="15"/>
  <c r="K312" i="15"/>
  <c r="M312" i="15"/>
  <c r="O312" i="15"/>
  <c r="Q312" i="15"/>
  <c r="V312" i="15"/>
  <c r="G313" i="15"/>
  <c r="M313" i="15" s="1"/>
  <c r="I313" i="15"/>
  <c r="K313" i="15"/>
  <c r="O313" i="15"/>
  <c r="Q313" i="15"/>
  <c r="V313" i="15"/>
  <c r="G314" i="15"/>
  <c r="M314" i="15" s="1"/>
  <c r="I314" i="15"/>
  <c r="K314" i="15"/>
  <c r="O314" i="15"/>
  <c r="Q314" i="15"/>
  <c r="V314" i="15"/>
  <c r="G315" i="15"/>
  <c r="M315" i="15" s="1"/>
  <c r="I315" i="15"/>
  <c r="K315" i="15"/>
  <c r="O315" i="15"/>
  <c r="Q315" i="15"/>
  <c r="V315" i="15"/>
  <c r="AF317" i="15"/>
  <c r="G44" i="1" s="1"/>
  <c r="G9" i="14"/>
  <c r="I9" i="14"/>
  <c r="K9" i="14"/>
  <c r="M9" i="14"/>
  <c r="O9" i="14"/>
  <c r="Q9" i="14"/>
  <c r="V9" i="14"/>
  <c r="G12" i="14"/>
  <c r="M12" i="14" s="1"/>
  <c r="I12" i="14"/>
  <c r="K12" i="14"/>
  <c r="O12" i="14"/>
  <c r="Q12" i="14"/>
  <c r="V12" i="14"/>
  <c r="G13" i="14"/>
  <c r="I13" i="14"/>
  <c r="K13" i="14"/>
  <c r="M13" i="14"/>
  <c r="O13" i="14"/>
  <c r="Q13" i="14"/>
  <c r="V13" i="14"/>
  <c r="G15" i="14"/>
  <c r="I15" i="14"/>
  <c r="K15" i="14"/>
  <c r="O15" i="14"/>
  <c r="Q15" i="14"/>
  <c r="V15" i="14"/>
  <c r="G16" i="14"/>
  <c r="I16" i="14"/>
  <c r="K16" i="14"/>
  <c r="M16" i="14"/>
  <c r="O16" i="14"/>
  <c r="Q16" i="14"/>
  <c r="V16" i="14"/>
  <c r="K17" i="14"/>
  <c r="O17" i="14"/>
  <c r="G18" i="14"/>
  <c r="G17" i="14" s="1"/>
  <c r="I18" i="14"/>
  <c r="I17" i="14" s="1"/>
  <c r="K18" i="14"/>
  <c r="M18" i="14"/>
  <c r="M17" i="14" s="1"/>
  <c r="O18" i="14"/>
  <c r="Q18" i="14"/>
  <c r="Q17" i="14" s="1"/>
  <c r="V18" i="14"/>
  <c r="V17" i="14" s="1"/>
  <c r="G21" i="14"/>
  <c r="M21" i="14" s="1"/>
  <c r="I21" i="14"/>
  <c r="I20" i="14" s="1"/>
  <c r="K21" i="14"/>
  <c r="O21" i="14"/>
  <c r="Q21" i="14"/>
  <c r="V21" i="14"/>
  <c r="G23" i="14"/>
  <c r="M23" i="14" s="1"/>
  <c r="I23" i="14"/>
  <c r="K23" i="14"/>
  <c r="O23" i="14"/>
  <c r="Q23" i="14"/>
  <c r="V23" i="14"/>
  <c r="V20" i="14" s="1"/>
  <c r="G25" i="14"/>
  <c r="M25" i="14" s="1"/>
  <c r="I25" i="14"/>
  <c r="K25" i="14"/>
  <c r="O25" i="14"/>
  <c r="Q25" i="14"/>
  <c r="V25" i="14"/>
  <c r="G27" i="14"/>
  <c r="G20" i="14" s="1"/>
  <c r="I27" i="14"/>
  <c r="K27" i="14"/>
  <c r="O27" i="14"/>
  <c r="O20" i="14" s="1"/>
  <c r="Q27" i="14"/>
  <c r="V27" i="14"/>
  <c r="I29" i="14"/>
  <c r="G30" i="14"/>
  <c r="M30" i="14" s="1"/>
  <c r="M29" i="14" s="1"/>
  <c r="I30" i="14"/>
  <c r="K30" i="14"/>
  <c r="K29" i="14" s="1"/>
  <c r="O30" i="14"/>
  <c r="O29" i="14" s="1"/>
  <c r="Q30" i="14"/>
  <c r="Q29" i="14" s="1"/>
  <c r="V30" i="14"/>
  <c r="V29" i="14" s="1"/>
  <c r="G32" i="14"/>
  <c r="I32" i="14"/>
  <c r="K32" i="14"/>
  <c r="O32" i="14"/>
  <c r="Q32" i="14"/>
  <c r="V32" i="14"/>
  <c r="G37" i="14"/>
  <c r="M37" i="14" s="1"/>
  <c r="I37" i="14"/>
  <c r="I31" i="14" s="1"/>
  <c r="K37" i="14"/>
  <c r="O37" i="14"/>
  <c r="Q37" i="14"/>
  <c r="V37" i="14"/>
  <c r="G42" i="14"/>
  <c r="M42" i="14" s="1"/>
  <c r="I42" i="14"/>
  <c r="K42" i="14"/>
  <c r="O42" i="14"/>
  <c r="Q42" i="14"/>
  <c r="V42" i="14"/>
  <c r="G45" i="14"/>
  <c r="M45" i="14" s="1"/>
  <c r="I45" i="14"/>
  <c r="K45" i="14"/>
  <c r="O45" i="14"/>
  <c r="Q45" i="14"/>
  <c r="V45" i="14"/>
  <c r="G48" i="14"/>
  <c r="M48" i="14" s="1"/>
  <c r="I48" i="14"/>
  <c r="K48" i="14"/>
  <c r="O48" i="14"/>
  <c r="Q48" i="14"/>
  <c r="V48" i="14"/>
  <c r="G54" i="14"/>
  <c r="M54" i="14" s="1"/>
  <c r="I54" i="14"/>
  <c r="K54" i="14"/>
  <c r="O54" i="14"/>
  <c r="Q54" i="14"/>
  <c r="V54" i="14"/>
  <c r="G56" i="14"/>
  <c r="I56" i="14"/>
  <c r="I55" i="14" s="1"/>
  <c r="K56" i="14"/>
  <c r="M56" i="14"/>
  <c r="O56" i="14"/>
  <c r="Q56" i="14"/>
  <c r="V56" i="14"/>
  <c r="G59" i="14"/>
  <c r="G55" i="14" s="1"/>
  <c r="I59" i="14"/>
  <c r="K59" i="14"/>
  <c r="K55" i="14" s="1"/>
  <c r="O59" i="14"/>
  <c r="Q59" i="14"/>
  <c r="V59" i="14"/>
  <c r="V55" i="14" s="1"/>
  <c r="G62" i="14"/>
  <c r="M62" i="14" s="1"/>
  <c r="I62" i="14"/>
  <c r="K62" i="14"/>
  <c r="O62" i="14"/>
  <c r="Q62" i="14"/>
  <c r="V62" i="14"/>
  <c r="G64" i="14"/>
  <c r="M64" i="14" s="1"/>
  <c r="I64" i="14"/>
  <c r="K64" i="14"/>
  <c r="O64" i="14"/>
  <c r="Q64" i="14"/>
  <c r="Q63" i="14" s="1"/>
  <c r="V64" i="14"/>
  <c r="G66" i="14"/>
  <c r="I66" i="14"/>
  <c r="K66" i="14"/>
  <c r="O66" i="14"/>
  <c r="O63" i="14" s="1"/>
  <c r="Q66" i="14"/>
  <c r="V66" i="14"/>
  <c r="G68" i="14"/>
  <c r="M68" i="14" s="1"/>
  <c r="I68" i="14"/>
  <c r="K68" i="14"/>
  <c r="O68" i="14"/>
  <c r="Q68" i="14"/>
  <c r="V68" i="14"/>
  <c r="G70" i="14"/>
  <c r="M70" i="14" s="1"/>
  <c r="I70" i="14"/>
  <c r="K70" i="14"/>
  <c r="O70" i="14"/>
  <c r="Q70" i="14"/>
  <c r="V70" i="14"/>
  <c r="G71" i="14"/>
  <c r="I71" i="14"/>
  <c r="K71" i="14"/>
  <c r="M71" i="14"/>
  <c r="O71" i="14"/>
  <c r="Q71" i="14"/>
  <c r="V71" i="14"/>
  <c r="G73" i="14"/>
  <c r="M73" i="14" s="1"/>
  <c r="I73" i="14"/>
  <c r="K73" i="14"/>
  <c r="O73" i="14"/>
  <c r="Q73" i="14"/>
  <c r="V73" i="14"/>
  <c r="G76" i="14"/>
  <c r="M76" i="14" s="1"/>
  <c r="I76" i="14"/>
  <c r="K76" i="14"/>
  <c r="O76" i="14"/>
  <c r="Q76" i="14"/>
  <c r="V76" i="14"/>
  <c r="G79" i="14"/>
  <c r="M79" i="14" s="1"/>
  <c r="I79" i="14"/>
  <c r="K79" i="14"/>
  <c r="O79" i="14"/>
  <c r="Q79" i="14"/>
  <c r="V79" i="14"/>
  <c r="G82" i="14"/>
  <c r="I82" i="14"/>
  <c r="K82" i="14"/>
  <c r="O82" i="14"/>
  <c r="Q82" i="14"/>
  <c r="V82" i="14"/>
  <c r="G88" i="14"/>
  <c r="M88" i="14" s="1"/>
  <c r="I88" i="14"/>
  <c r="K88" i="14"/>
  <c r="O88" i="14"/>
  <c r="Q88" i="14"/>
  <c r="V88" i="14"/>
  <c r="G91" i="14"/>
  <c r="M91" i="14" s="1"/>
  <c r="I91" i="14"/>
  <c r="K91" i="14"/>
  <c r="O91" i="14"/>
  <c r="Q91" i="14"/>
  <c r="V91" i="14"/>
  <c r="G94" i="14"/>
  <c r="M94" i="14" s="1"/>
  <c r="I94" i="14"/>
  <c r="K94" i="14"/>
  <c r="O94" i="14"/>
  <c r="Q94" i="14"/>
  <c r="V94" i="14"/>
  <c r="G97" i="14"/>
  <c r="M97" i="14" s="1"/>
  <c r="I97" i="14"/>
  <c r="K97" i="14"/>
  <c r="O97" i="14"/>
  <c r="Q97" i="14"/>
  <c r="V97" i="14"/>
  <c r="G100" i="14"/>
  <c r="M100" i="14" s="1"/>
  <c r="I100" i="14"/>
  <c r="K100" i="14"/>
  <c r="O100" i="14"/>
  <c r="Q100" i="14"/>
  <c r="V100" i="14"/>
  <c r="G101" i="14"/>
  <c r="M101" i="14" s="1"/>
  <c r="I101" i="14"/>
  <c r="K101" i="14"/>
  <c r="O101" i="14"/>
  <c r="Q101" i="14"/>
  <c r="V101" i="14"/>
  <c r="G106" i="14"/>
  <c r="I106" i="14"/>
  <c r="K106" i="14"/>
  <c r="M106" i="14"/>
  <c r="O106" i="14"/>
  <c r="Q106" i="14"/>
  <c r="V106" i="14"/>
  <c r="G108" i="14"/>
  <c r="M108" i="14" s="1"/>
  <c r="I108" i="14"/>
  <c r="K108" i="14"/>
  <c r="O108" i="14"/>
  <c r="Q108" i="14"/>
  <c r="V108" i="14"/>
  <c r="G113" i="14"/>
  <c r="I113" i="14"/>
  <c r="K113" i="14"/>
  <c r="M113" i="14"/>
  <c r="O113" i="14"/>
  <c r="Q113" i="14"/>
  <c r="V113" i="14"/>
  <c r="G123" i="14"/>
  <c r="M123" i="14" s="1"/>
  <c r="I123" i="14"/>
  <c r="K123" i="14"/>
  <c r="O123" i="14"/>
  <c r="Q123" i="14"/>
  <c r="V123" i="14"/>
  <c r="Q124" i="14"/>
  <c r="G125" i="14"/>
  <c r="G124" i="14" s="1"/>
  <c r="I125" i="14"/>
  <c r="I124" i="14" s="1"/>
  <c r="K125" i="14"/>
  <c r="K124" i="14" s="1"/>
  <c r="O125" i="14"/>
  <c r="O124" i="14" s="1"/>
  <c r="Q125" i="14"/>
  <c r="V125" i="14"/>
  <c r="V124" i="14" s="1"/>
  <c r="G127" i="14"/>
  <c r="M127" i="14" s="1"/>
  <c r="I127" i="14"/>
  <c r="K127" i="14"/>
  <c r="O127" i="14"/>
  <c r="Q127" i="14"/>
  <c r="V127" i="14"/>
  <c r="G128" i="14"/>
  <c r="I128" i="14"/>
  <c r="K128" i="14"/>
  <c r="M128" i="14"/>
  <c r="O128" i="14"/>
  <c r="Q128" i="14"/>
  <c r="V128" i="14"/>
  <c r="G129" i="14"/>
  <c r="M129" i="14" s="1"/>
  <c r="I129" i="14"/>
  <c r="K129" i="14"/>
  <c r="O129" i="14"/>
  <c r="Q129" i="14"/>
  <c r="V129" i="14"/>
  <c r="G130" i="14"/>
  <c r="I130" i="14"/>
  <c r="K130" i="14"/>
  <c r="M130" i="14"/>
  <c r="O130" i="14"/>
  <c r="Q130" i="14"/>
  <c r="V130" i="14"/>
  <c r="G131" i="14"/>
  <c r="M131" i="14" s="1"/>
  <c r="I131" i="14"/>
  <c r="K131" i="14"/>
  <c r="O131" i="14"/>
  <c r="Q131" i="14"/>
  <c r="V131" i="14"/>
  <c r="G132" i="14"/>
  <c r="I132" i="14"/>
  <c r="K132" i="14"/>
  <c r="M132" i="14"/>
  <c r="O132" i="14"/>
  <c r="Q132" i="14"/>
  <c r="V132" i="14"/>
  <c r="G133" i="14"/>
  <c r="M133" i="14" s="1"/>
  <c r="I133" i="14"/>
  <c r="K133" i="14"/>
  <c r="O133" i="14"/>
  <c r="Q133" i="14"/>
  <c r="V133" i="14"/>
  <c r="G134" i="14"/>
  <c r="M134" i="14" s="1"/>
  <c r="I134" i="14"/>
  <c r="K134" i="14"/>
  <c r="O134" i="14"/>
  <c r="Q134" i="14"/>
  <c r="V134" i="14"/>
  <c r="G135" i="14"/>
  <c r="M135" i="14" s="1"/>
  <c r="I135" i="14"/>
  <c r="K135" i="14"/>
  <c r="O135" i="14"/>
  <c r="Q135" i="14"/>
  <c r="V135" i="14"/>
  <c r="AF137" i="14"/>
  <c r="G43" i="1" s="1"/>
  <c r="G9" i="13"/>
  <c r="I9" i="13"/>
  <c r="K9" i="13"/>
  <c r="O9" i="13"/>
  <c r="Q9" i="13"/>
  <c r="V9" i="13"/>
  <c r="G15" i="13"/>
  <c r="M15" i="13" s="1"/>
  <c r="I15" i="13"/>
  <c r="K15" i="13"/>
  <c r="O15" i="13"/>
  <c r="Q15" i="13"/>
  <c r="V15" i="13"/>
  <c r="G21" i="13"/>
  <c r="M21" i="13" s="1"/>
  <c r="I21" i="13"/>
  <c r="K21" i="13"/>
  <c r="O21" i="13"/>
  <c r="Q21" i="13"/>
  <c r="V21" i="13"/>
  <c r="G27" i="13"/>
  <c r="I27" i="13"/>
  <c r="K27" i="13"/>
  <c r="M27" i="13"/>
  <c r="O27" i="13"/>
  <c r="Q27" i="13"/>
  <c r="V27" i="13"/>
  <c r="G32" i="13"/>
  <c r="M32" i="13" s="1"/>
  <c r="I32" i="13"/>
  <c r="K32" i="13"/>
  <c r="O32" i="13"/>
  <c r="Q32" i="13"/>
  <c r="V32" i="13"/>
  <c r="G33" i="13"/>
  <c r="M33" i="13" s="1"/>
  <c r="I33" i="13"/>
  <c r="K33" i="13"/>
  <c r="O33" i="13"/>
  <c r="Q33" i="13"/>
  <c r="V33" i="13"/>
  <c r="G39" i="13"/>
  <c r="M39" i="13" s="1"/>
  <c r="I39" i="13"/>
  <c r="K39" i="13"/>
  <c r="O39" i="13"/>
  <c r="Q39" i="13"/>
  <c r="V39" i="13"/>
  <c r="G41" i="13"/>
  <c r="I41" i="13"/>
  <c r="K41" i="13"/>
  <c r="M41" i="13"/>
  <c r="O41" i="13"/>
  <c r="Q41" i="13"/>
  <c r="V41" i="13"/>
  <c r="G42" i="13"/>
  <c r="M42" i="13" s="1"/>
  <c r="I42" i="13"/>
  <c r="K42" i="13"/>
  <c r="O42" i="13"/>
  <c r="Q42" i="13"/>
  <c r="V42" i="13"/>
  <c r="G43" i="13"/>
  <c r="I43" i="13"/>
  <c r="K43" i="13"/>
  <c r="M43" i="13"/>
  <c r="O43" i="13"/>
  <c r="Q43" i="13"/>
  <c r="V43" i="13"/>
  <c r="G49" i="13"/>
  <c r="M49" i="13" s="1"/>
  <c r="I49" i="13"/>
  <c r="K49" i="13"/>
  <c r="O49" i="13"/>
  <c r="Q49" i="13"/>
  <c r="V49" i="13"/>
  <c r="G51" i="13"/>
  <c r="I51" i="13"/>
  <c r="K51" i="13"/>
  <c r="M51" i="13"/>
  <c r="O51" i="13"/>
  <c r="Q51" i="13"/>
  <c r="V51" i="13"/>
  <c r="G53" i="13"/>
  <c r="M53" i="13" s="1"/>
  <c r="I53" i="13"/>
  <c r="K53" i="13"/>
  <c r="O53" i="13"/>
  <c r="Q53" i="13"/>
  <c r="V53" i="13"/>
  <c r="G54" i="13"/>
  <c r="I54" i="13"/>
  <c r="K54" i="13"/>
  <c r="M54" i="13"/>
  <c r="O54" i="13"/>
  <c r="Q54" i="13"/>
  <c r="V54" i="13"/>
  <c r="G55" i="13"/>
  <c r="M55" i="13" s="1"/>
  <c r="I55" i="13"/>
  <c r="K55" i="13"/>
  <c r="O55" i="13"/>
  <c r="Q55" i="13"/>
  <c r="V55" i="13"/>
  <c r="G58" i="13"/>
  <c r="I58" i="13"/>
  <c r="K58" i="13"/>
  <c r="O58" i="13"/>
  <c r="Q58" i="13"/>
  <c r="V58" i="13"/>
  <c r="G63" i="13"/>
  <c r="M63" i="13" s="1"/>
  <c r="I63" i="13"/>
  <c r="K63" i="13"/>
  <c r="O63" i="13"/>
  <c r="Q63" i="13"/>
  <c r="V63" i="13"/>
  <c r="G66" i="13"/>
  <c r="I66" i="13"/>
  <c r="K66" i="13"/>
  <c r="M66" i="13"/>
  <c r="O66" i="13"/>
  <c r="Q66" i="13"/>
  <c r="V66" i="13"/>
  <c r="G69" i="13"/>
  <c r="M69" i="13" s="1"/>
  <c r="I69" i="13"/>
  <c r="K69" i="13"/>
  <c r="O69" i="13"/>
  <c r="Q69" i="13"/>
  <c r="V69" i="13"/>
  <c r="G70" i="13"/>
  <c r="M70" i="13" s="1"/>
  <c r="I70" i="13"/>
  <c r="K70" i="13"/>
  <c r="O70" i="13"/>
  <c r="Q70" i="13"/>
  <c r="V70" i="13"/>
  <c r="G73" i="13"/>
  <c r="M73" i="13" s="1"/>
  <c r="I73" i="13"/>
  <c r="K73" i="13"/>
  <c r="O73" i="13"/>
  <c r="Q73" i="13"/>
  <c r="V73" i="13"/>
  <c r="G76" i="13"/>
  <c r="M76" i="13" s="1"/>
  <c r="I76" i="13"/>
  <c r="K76" i="13"/>
  <c r="O76" i="13"/>
  <c r="Q76" i="13"/>
  <c r="V76" i="13"/>
  <c r="G85" i="13"/>
  <c r="I85" i="13"/>
  <c r="I84" i="13" s="1"/>
  <c r="K85" i="13"/>
  <c r="K84" i="13" s="1"/>
  <c r="O85" i="13"/>
  <c r="Q85" i="13"/>
  <c r="Q84" i="13" s="1"/>
  <c r="V85" i="13"/>
  <c r="G94" i="13"/>
  <c r="I94" i="13"/>
  <c r="K94" i="13"/>
  <c r="M94" i="13"/>
  <c r="O94" i="13"/>
  <c r="Q94" i="13"/>
  <c r="V94" i="13"/>
  <c r="G97" i="13"/>
  <c r="M97" i="13" s="1"/>
  <c r="I97" i="13"/>
  <c r="K97" i="13"/>
  <c r="K96" i="13" s="1"/>
  <c r="O97" i="13"/>
  <c r="Q97" i="13"/>
  <c r="V97" i="13"/>
  <c r="G102" i="13"/>
  <c r="M102" i="13" s="1"/>
  <c r="I102" i="13"/>
  <c r="K102" i="13"/>
  <c r="O102" i="13"/>
  <c r="Q102" i="13"/>
  <c r="V102" i="13"/>
  <c r="G108" i="13"/>
  <c r="M108" i="13" s="1"/>
  <c r="I108" i="13"/>
  <c r="K108" i="13"/>
  <c r="O108" i="13"/>
  <c r="Q108" i="13"/>
  <c r="V108" i="13"/>
  <c r="V96" i="13" s="1"/>
  <c r="G110" i="13"/>
  <c r="I110" i="13"/>
  <c r="I109" i="13" s="1"/>
  <c r="K110" i="13"/>
  <c r="K109" i="13" s="1"/>
  <c r="M110" i="13"/>
  <c r="O110" i="13"/>
  <c r="O109" i="13" s="1"/>
  <c r="Q110" i="13"/>
  <c r="Q109" i="13" s="1"/>
  <c r="V110" i="13"/>
  <c r="G116" i="13"/>
  <c r="M116" i="13" s="1"/>
  <c r="I116" i="13"/>
  <c r="K116" i="13"/>
  <c r="O116" i="13"/>
  <c r="Q116" i="13"/>
  <c r="V116" i="13"/>
  <c r="V109" i="13" s="1"/>
  <c r="G118" i="13"/>
  <c r="I118" i="13"/>
  <c r="K118" i="13"/>
  <c r="O118" i="13"/>
  <c r="Q118" i="13"/>
  <c r="V118" i="13"/>
  <c r="G120" i="13"/>
  <c r="M120" i="13" s="1"/>
  <c r="I120" i="13"/>
  <c r="K120" i="13"/>
  <c r="O120" i="13"/>
  <c r="Q120" i="13"/>
  <c r="V120" i="13"/>
  <c r="G137" i="13"/>
  <c r="M137" i="13" s="1"/>
  <c r="I137" i="13"/>
  <c r="K137" i="13"/>
  <c r="O137" i="13"/>
  <c r="Q137" i="13"/>
  <c r="V137" i="13"/>
  <c r="G142" i="13"/>
  <c r="I142" i="13"/>
  <c r="K142" i="13"/>
  <c r="M142" i="13"/>
  <c r="O142" i="13"/>
  <c r="Q142" i="13"/>
  <c r="V142" i="13"/>
  <c r="G143" i="13"/>
  <c r="M143" i="13" s="1"/>
  <c r="I143" i="13"/>
  <c r="K143" i="13"/>
  <c r="O143" i="13"/>
  <c r="Q143" i="13"/>
  <c r="V143" i="13"/>
  <c r="G155" i="13"/>
  <c r="M155" i="13" s="1"/>
  <c r="I155" i="13"/>
  <c r="K155" i="13"/>
  <c r="O155" i="13"/>
  <c r="Q155" i="13"/>
  <c r="V155" i="13"/>
  <c r="G157" i="13"/>
  <c r="M157" i="13" s="1"/>
  <c r="I157" i="13"/>
  <c r="K157" i="13"/>
  <c r="O157" i="13"/>
  <c r="Q157" i="13"/>
  <c r="V157" i="13"/>
  <c r="G159" i="13"/>
  <c r="M159" i="13" s="1"/>
  <c r="I159" i="13"/>
  <c r="K159" i="13"/>
  <c r="O159" i="13"/>
  <c r="Q159" i="13"/>
  <c r="V159" i="13"/>
  <c r="G161" i="13"/>
  <c r="M161" i="13" s="1"/>
  <c r="I161" i="13"/>
  <c r="K161" i="13"/>
  <c r="O161" i="13"/>
  <c r="Q161" i="13"/>
  <c r="V161" i="13"/>
  <c r="G163" i="13"/>
  <c r="M163" i="13" s="1"/>
  <c r="I163" i="13"/>
  <c r="K163" i="13"/>
  <c r="O163" i="13"/>
  <c r="Q163" i="13"/>
  <c r="V163" i="13"/>
  <c r="G166" i="13"/>
  <c r="M166" i="13" s="1"/>
  <c r="I166" i="13"/>
  <c r="K166" i="13"/>
  <c r="O166" i="13"/>
  <c r="Q166" i="13"/>
  <c r="V166" i="13"/>
  <c r="G173" i="13"/>
  <c r="M173" i="13" s="1"/>
  <c r="I173" i="13"/>
  <c r="K173" i="13"/>
  <c r="O173" i="13"/>
  <c r="Q173" i="13"/>
  <c r="V173" i="13"/>
  <c r="G184" i="13"/>
  <c r="I184" i="13"/>
  <c r="K184" i="13"/>
  <c r="M184" i="13"/>
  <c r="O184" i="13"/>
  <c r="Q184" i="13"/>
  <c r="V184" i="13"/>
  <c r="G188" i="13"/>
  <c r="M188" i="13" s="1"/>
  <c r="I188" i="13"/>
  <c r="K188" i="13"/>
  <c r="O188" i="13"/>
  <c r="Q188" i="13"/>
  <c r="V188" i="13"/>
  <c r="G195" i="13"/>
  <c r="M195" i="13" s="1"/>
  <c r="I195" i="13"/>
  <c r="K195" i="13"/>
  <c r="O195" i="13"/>
  <c r="Q195" i="13"/>
  <c r="V195" i="13"/>
  <c r="G210" i="13"/>
  <c r="M210" i="13" s="1"/>
  <c r="I210" i="13"/>
  <c r="K210" i="13"/>
  <c r="O210" i="13"/>
  <c r="Q210" i="13"/>
  <c r="V210" i="13"/>
  <c r="G214" i="13"/>
  <c r="I214" i="13"/>
  <c r="K214" i="13"/>
  <c r="M214" i="13"/>
  <c r="O214" i="13"/>
  <c r="Q214" i="13"/>
  <c r="V214" i="13"/>
  <c r="G238" i="13"/>
  <c r="M238" i="13" s="1"/>
  <c r="I238" i="13"/>
  <c r="K238" i="13"/>
  <c r="O238" i="13"/>
  <c r="Q238" i="13"/>
  <c r="V238" i="13"/>
  <c r="G249" i="13"/>
  <c r="M249" i="13" s="1"/>
  <c r="I249" i="13"/>
  <c r="K249" i="13"/>
  <c r="O249" i="13"/>
  <c r="Q249" i="13"/>
  <c r="V249" i="13"/>
  <c r="G262" i="13"/>
  <c r="M262" i="13" s="1"/>
  <c r="I262" i="13"/>
  <c r="K262" i="13"/>
  <c r="O262" i="13"/>
  <c r="Q262" i="13"/>
  <c r="V262" i="13"/>
  <c r="G264" i="13"/>
  <c r="M264" i="13" s="1"/>
  <c r="I264" i="13"/>
  <c r="K264" i="13"/>
  <c r="O264" i="13"/>
  <c r="Q264" i="13"/>
  <c r="V264" i="13"/>
  <c r="G277" i="13"/>
  <c r="M277" i="13" s="1"/>
  <c r="I277" i="13"/>
  <c r="K277" i="13"/>
  <c r="O277" i="13"/>
  <c r="Q277" i="13"/>
  <c r="V277" i="13"/>
  <c r="G290" i="13"/>
  <c r="M290" i="13" s="1"/>
  <c r="I290" i="13"/>
  <c r="K290" i="13"/>
  <c r="O290" i="13"/>
  <c r="Q290" i="13"/>
  <c r="V290" i="13"/>
  <c r="G302" i="13"/>
  <c r="I302" i="13"/>
  <c r="K302" i="13"/>
  <c r="M302" i="13"/>
  <c r="O302" i="13"/>
  <c r="Q302" i="13"/>
  <c r="V302" i="13"/>
  <c r="G312" i="13"/>
  <c r="M312" i="13" s="1"/>
  <c r="I312" i="13"/>
  <c r="K312" i="13"/>
  <c r="O312" i="13"/>
  <c r="Q312" i="13"/>
  <c r="V312" i="13"/>
  <c r="G324" i="13"/>
  <c r="I324" i="13"/>
  <c r="K324" i="13"/>
  <c r="M324" i="13"/>
  <c r="O324" i="13"/>
  <c r="Q324" i="13"/>
  <c r="V324" i="13"/>
  <c r="G327" i="13"/>
  <c r="M327" i="13" s="1"/>
  <c r="I327" i="13"/>
  <c r="K327" i="13"/>
  <c r="O327" i="13"/>
  <c r="Q327" i="13"/>
  <c r="V327" i="13"/>
  <c r="G333" i="13"/>
  <c r="M333" i="13" s="1"/>
  <c r="I333" i="13"/>
  <c r="K333" i="13"/>
  <c r="O333" i="13"/>
  <c r="Q333" i="13"/>
  <c r="V333" i="13"/>
  <c r="G364" i="13"/>
  <c r="M364" i="13" s="1"/>
  <c r="I364" i="13"/>
  <c r="K364" i="13"/>
  <c r="O364" i="13"/>
  <c r="Q364" i="13"/>
  <c r="V364" i="13"/>
  <c r="G366" i="13"/>
  <c r="I366" i="13"/>
  <c r="K366" i="13"/>
  <c r="M366" i="13"/>
  <c r="O366" i="13"/>
  <c r="Q366" i="13"/>
  <c r="V366" i="13"/>
  <c r="G372" i="13"/>
  <c r="G371" i="13" s="1"/>
  <c r="I372" i="13"/>
  <c r="K372" i="13"/>
  <c r="M372" i="13"/>
  <c r="O372" i="13"/>
  <c r="Q372" i="13"/>
  <c r="V372" i="13"/>
  <c r="V371" i="13" s="1"/>
  <c r="G375" i="13"/>
  <c r="M375" i="13" s="1"/>
  <c r="I375" i="13"/>
  <c r="K375" i="13"/>
  <c r="O375" i="13"/>
  <c r="Q375" i="13"/>
  <c r="V375" i="13"/>
  <c r="G378" i="13"/>
  <c r="M378" i="13" s="1"/>
  <c r="I378" i="13"/>
  <c r="K378" i="13"/>
  <c r="O378" i="13"/>
  <c r="Q378" i="13"/>
  <c r="V378" i="13"/>
  <c r="G381" i="13"/>
  <c r="M381" i="13" s="1"/>
  <c r="I381" i="13"/>
  <c r="K381" i="13"/>
  <c r="O381" i="13"/>
  <c r="Q381" i="13"/>
  <c r="V381" i="13"/>
  <c r="G386" i="13"/>
  <c r="I386" i="13"/>
  <c r="K386" i="13"/>
  <c r="O386" i="13"/>
  <c r="Q386" i="13"/>
  <c r="V386" i="13"/>
  <c r="G396" i="13"/>
  <c r="I396" i="13"/>
  <c r="K396" i="13"/>
  <c r="M396" i="13"/>
  <c r="O396" i="13"/>
  <c r="Q396" i="13"/>
  <c r="V396" i="13"/>
  <c r="G404" i="13"/>
  <c r="M404" i="13" s="1"/>
  <c r="I404" i="13"/>
  <c r="K404" i="13"/>
  <c r="O404" i="13"/>
  <c r="Q404" i="13"/>
  <c r="V404" i="13"/>
  <c r="G405" i="13"/>
  <c r="M405" i="13" s="1"/>
  <c r="I405" i="13"/>
  <c r="K405" i="13"/>
  <c r="O405" i="13"/>
  <c r="Q405" i="13"/>
  <c r="V405" i="13"/>
  <c r="G406" i="13"/>
  <c r="M406" i="13" s="1"/>
  <c r="I406" i="13"/>
  <c r="K406" i="13"/>
  <c r="O406" i="13"/>
  <c r="Q406" i="13"/>
  <c r="V406" i="13"/>
  <c r="G407" i="13"/>
  <c r="I407" i="13"/>
  <c r="K407" i="13"/>
  <c r="M407" i="13"/>
  <c r="O407" i="13"/>
  <c r="Q407" i="13"/>
  <c r="V407" i="13"/>
  <c r="G408" i="13"/>
  <c r="M408" i="13" s="1"/>
  <c r="I408" i="13"/>
  <c r="K408" i="13"/>
  <c r="O408" i="13"/>
  <c r="Q408" i="13"/>
  <c r="V408" i="13"/>
  <c r="G410" i="13"/>
  <c r="I410" i="13"/>
  <c r="K410" i="13"/>
  <c r="M410" i="13"/>
  <c r="O410" i="13"/>
  <c r="Q410" i="13"/>
  <c r="V410" i="13"/>
  <c r="G411" i="13"/>
  <c r="M411" i="13" s="1"/>
  <c r="I411" i="13"/>
  <c r="K411" i="13"/>
  <c r="O411" i="13"/>
  <c r="Q411" i="13"/>
  <c r="V411" i="13"/>
  <c r="G412" i="13"/>
  <c r="I412" i="13"/>
  <c r="K412" i="13"/>
  <c r="M412" i="13"/>
  <c r="O412" i="13"/>
  <c r="Q412" i="13"/>
  <c r="V412" i="13"/>
  <c r="G413" i="13"/>
  <c r="M413" i="13" s="1"/>
  <c r="I413" i="13"/>
  <c r="K413" i="13"/>
  <c r="O413" i="13"/>
  <c r="Q413" i="13"/>
  <c r="V413" i="13"/>
  <c r="G415" i="13"/>
  <c r="I415" i="13"/>
  <c r="K415" i="13"/>
  <c r="M415" i="13"/>
  <c r="O415" i="13"/>
  <c r="Q415" i="13"/>
  <c r="V415" i="13"/>
  <c r="G417" i="13"/>
  <c r="M417" i="13" s="1"/>
  <c r="I417" i="13"/>
  <c r="K417" i="13"/>
  <c r="O417" i="13"/>
  <c r="Q417" i="13"/>
  <c r="V417" i="13"/>
  <c r="G418" i="13"/>
  <c r="M418" i="13" s="1"/>
  <c r="I418" i="13"/>
  <c r="K418" i="13"/>
  <c r="O418" i="13"/>
  <c r="Q418" i="13"/>
  <c r="V418" i="13"/>
  <c r="G419" i="13"/>
  <c r="M419" i="13" s="1"/>
  <c r="I419" i="13"/>
  <c r="K419" i="13"/>
  <c r="O419" i="13"/>
  <c r="Q419" i="13"/>
  <c r="V419" i="13"/>
  <c r="G420" i="13"/>
  <c r="I420" i="13"/>
  <c r="K420" i="13"/>
  <c r="M420" i="13"/>
  <c r="O420" i="13"/>
  <c r="Q420" i="13"/>
  <c r="V420" i="13"/>
  <c r="G421" i="13"/>
  <c r="M421" i="13" s="1"/>
  <c r="I421" i="13"/>
  <c r="K421" i="13"/>
  <c r="O421" i="13"/>
  <c r="Q421" i="13"/>
  <c r="V421" i="13"/>
  <c r="G422" i="13"/>
  <c r="M422" i="13" s="1"/>
  <c r="I422" i="13"/>
  <c r="K422" i="13"/>
  <c r="O422" i="13"/>
  <c r="Q422" i="13"/>
  <c r="V422" i="13"/>
  <c r="G423" i="13"/>
  <c r="M423" i="13" s="1"/>
  <c r="I423" i="13"/>
  <c r="K423" i="13"/>
  <c r="O423" i="13"/>
  <c r="Q423" i="13"/>
  <c r="V423" i="13"/>
  <c r="G424" i="13"/>
  <c r="M424" i="13" s="1"/>
  <c r="I424" i="13"/>
  <c r="K424" i="13"/>
  <c r="O424" i="13"/>
  <c r="Q424" i="13"/>
  <c r="V424" i="13"/>
  <c r="G425" i="13"/>
  <c r="I425" i="13"/>
  <c r="K425" i="13"/>
  <c r="M425" i="13"/>
  <c r="O425" i="13"/>
  <c r="Q425" i="13"/>
  <c r="V425" i="13"/>
  <c r="G427" i="13"/>
  <c r="I427" i="13"/>
  <c r="K427" i="13"/>
  <c r="O427" i="13"/>
  <c r="Q427" i="13"/>
  <c r="V427" i="13"/>
  <c r="G435" i="13"/>
  <c r="I435" i="13"/>
  <c r="K435" i="13"/>
  <c r="M435" i="13"/>
  <c r="O435" i="13"/>
  <c r="Q435" i="13"/>
  <c r="V435" i="13"/>
  <c r="G439" i="13"/>
  <c r="I439" i="13"/>
  <c r="K439" i="13"/>
  <c r="M439" i="13"/>
  <c r="O439" i="13"/>
  <c r="Q439" i="13"/>
  <c r="V439" i="13"/>
  <c r="G450" i="13"/>
  <c r="M450" i="13" s="1"/>
  <c r="I450" i="13"/>
  <c r="K450" i="13"/>
  <c r="O450" i="13"/>
  <c r="Q450" i="13"/>
  <c r="V450" i="13"/>
  <c r="G452" i="13"/>
  <c r="M452" i="13" s="1"/>
  <c r="I452" i="13"/>
  <c r="K452" i="13"/>
  <c r="O452" i="13"/>
  <c r="Q452" i="13"/>
  <c r="V452" i="13"/>
  <c r="G455" i="13"/>
  <c r="M455" i="13" s="1"/>
  <c r="I455" i="13"/>
  <c r="K455" i="13"/>
  <c r="O455" i="13"/>
  <c r="Q455" i="13"/>
  <c r="V455" i="13"/>
  <c r="G456" i="13"/>
  <c r="M456" i="13" s="1"/>
  <c r="I456" i="13"/>
  <c r="K456" i="13"/>
  <c r="O456" i="13"/>
  <c r="Q456" i="13"/>
  <c r="V456" i="13"/>
  <c r="G457" i="13"/>
  <c r="I457" i="13"/>
  <c r="K457" i="13"/>
  <c r="M457" i="13"/>
  <c r="O457" i="13"/>
  <c r="Q457" i="13"/>
  <c r="V457" i="13"/>
  <c r="G460" i="13"/>
  <c r="M460" i="13" s="1"/>
  <c r="I460" i="13"/>
  <c r="K460" i="13"/>
  <c r="O460" i="13"/>
  <c r="Q460" i="13"/>
  <c r="V460" i="13"/>
  <c r="G463" i="13"/>
  <c r="M463" i="13" s="1"/>
  <c r="I463" i="13"/>
  <c r="K463" i="13"/>
  <c r="O463" i="13"/>
  <c r="Q463" i="13"/>
  <c r="V463" i="13"/>
  <c r="G464" i="13"/>
  <c r="I464" i="13"/>
  <c r="K464" i="13"/>
  <c r="M464" i="13"/>
  <c r="O464" i="13"/>
  <c r="Q464" i="13"/>
  <c r="V464" i="13"/>
  <c r="G467" i="13"/>
  <c r="M467" i="13" s="1"/>
  <c r="I467" i="13"/>
  <c r="K467" i="13"/>
  <c r="O467" i="13"/>
  <c r="Q467" i="13"/>
  <c r="V467" i="13"/>
  <c r="G469" i="13"/>
  <c r="M469" i="13" s="1"/>
  <c r="I469" i="13"/>
  <c r="K469" i="13"/>
  <c r="O469" i="13"/>
  <c r="Q469" i="13"/>
  <c r="V469" i="13"/>
  <c r="G470" i="13"/>
  <c r="I470" i="13"/>
  <c r="K470" i="13"/>
  <c r="M470" i="13"/>
  <c r="O470" i="13"/>
  <c r="Q470" i="13"/>
  <c r="V470" i="13"/>
  <c r="G472" i="13"/>
  <c r="G471" i="13" s="1"/>
  <c r="I472" i="13"/>
  <c r="I471" i="13" s="1"/>
  <c r="K472" i="13"/>
  <c r="K471" i="13" s="1"/>
  <c r="O472" i="13"/>
  <c r="O471" i="13" s="1"/>
  <c r="Q472" i="13"/>
  <c r="Q471" i="13" s="1"/>
  <c r="V472" i="13"/>
  <c r="V471" i="13" s="1"/>
  <c r="G477" i="13"/>
  <c r="G476" i="13" s="1"/>
  <c r="I477" i="13"/>
  <c r="K477" i="13"/>
  <c r="O477" i="13"/>
  <c r="Q477" i="13"/>
  <c r="V477" i="13"/>
  <c r="G479" i="13"/>
  <c r="I479" i="13"/>
  <c r="K479" i="13"/>
  <c r="M479" i="13"/>
  <c r="O479" i="13"/>
  <c r="Q479" i="13"/>
  <c r="V479" i="13"/>
  <c r="G486" i="13"/>
  <c r="M486" i="13" s="1"/>
  <c r="I486" i="13"/>
  <c r="K486" i="13"/>
  <c r="O486" i="13"/>
  <c r="Q486" i="13"/>
  <c r="V486" i="13"/>
  <c r="G487" i="13"/>
  <c r="M487" i="13" s="1"/>
  <c r="I487" i="13"/>
  <c r="K487" i="13"/>
  <c r="O487" i="13"/>
  <c r="Q487" i="13"/>
  <c r="V487" i="13"/>
  <c r="G490" i="13"/>
  <c r="I490" i="13"/>
  <c r="K490" i="13"/>
  <c r="M490" i="13"/>
  <c r="O490" i="13"/>
  <c r="Q490" i="13"/>
  <c r="V490" i="13"/>
  <c r="G493" i="13"/>
  <c r="M493" i="13" s="1"/>
  <c r="I493" i="13"/>
  <c r="K493" i="13"/>
  <c r="O493" i="13"/>
  <c r="Q493" i="13"/>
  <c r="V493" i="13"/>
  <c r="G495" i="13"/>
  <c r="M495" i="13" s="1"/>
  <c r="I495" i="13"/>
  <c r="K495" i="13"/>
  <c r="O495" i="13"/>
  <c r="Q495" i="13"/>
  <c r="V495" i="13"/>
  <c r="G496" i="13"/>
  <c r="M496" i="13" s="1"/>
  <c r="I496" i="13"/>
  <c r="K496" i="13"/>
  <c r="O496" i="13"/>
  <c r="Q496" i="13"/>
  <c r="V496" i="13"/>
  <c r="Q509" i="13"/>
  <c r="G510" i="13"/>
  <c r="M510" i="13" s="1"/>
  <c r="M509" i="13" s="1"/>
  <c r="I510" i="13"/>
  <c r="I509" i="13" s="1"/>
  <c r="K510" i="13"/>
  <c r="K509" i="13" s="1"/>
  <c r="O510" i="13"/>
  <c r="O509" i="13" s="1"/>
  <c r="Q510" i="13"/>
  <c r="V510" i="13"/>
  <c r="V509" i="13" s="1"/>
  <c r="G512" i="13"/>
  <c r="I512" i="13"/>
  <c r="K512" i="13"/>
  <c r="O512" i="13"/>
  <c r="Q512" i="13"/>
  <c r="V512" i="13"/>
  <c r="G515" i="13"/>
  <c r="I515" i="13"/>
  <c r="K515" i="13"/>
  <c r="M515" i="13"/>
  <c r="O515" i="13"/>
  <c r="Q515" i="13"/>
  <c r="V515" i="13"/>
  <c r="G518" i="13"/>
  <c r="I518" i="13"/>
  <c r="K518" i="13"/>
  <c r="M518" i="13"/>
  <c r="O518" i="13"/>
  <c r="Q518" i="13"/>
  <c r="V518" i="13"/>
  <c r="G521" i="13"/>
  <c r="M521" i="13" s="1"/>
  <c r="I521" i="13"/>
  <c r="K521" i="13"/>
  <c r="O521" i="13"/>
  <c r="Q521" i="13"/>
  <c r="V521" i="13"/>
  <c r="G524" i="13"/>
  <c r="M524" i="13" s="1"/>
  <c r="I524" i="13"/>
  <c r="K524" i="13"/>
  <c r="O524" i="13"/>
  <c r="Q524" i="13"/>
  <c r="V524" i="13"/>
  <c r="G525" i="13"/>
  <c r="I525" i="13"/>
  <c r="K525" i="13"/>
  <c r="M525" i="13"/>
  <c r="O525" i="13"/>
  <c r="Q525" i="13"/>
  <c r="V525" i="13"/>
  <c r="G533" i="13"/>
  <c r="M533" i="13" s="1"/>
  <c r="I533" i="13"/>
  <c r="K533" i="13"/>
  <c r="O533" i="13"/>
  <c r="Q533" i="13"/>
  <c r="V533" i="13"/>
  <c r="G541" i="13"/>
  <c r="I541" i="13"/>
  <c r="K541" i="13"/>
  <c r="M541" i="13"/>
  <c r="O541" i="13"/>
  <c r="Q541" i="13"/>
  <c r="V541" i="13"/>
  <c r="G546" i="13"/>
  <c r="M546" i="13" s="1"/>
  <c r="I546" i="13"/>
  <c r="K546" i="13"/>
  <c r="O546" i="13"/>
  <c r="Q546" i="13"/>
  <c r="V546" i="13"/>
  <c r="G548" i="13"/>
  <c r="G547" i="13" s="1"/>
  <c r="I548" i="13"/>
  <c r="K548" i="13"/>
  <c r="O548" i="13"/>
  <c r="Q548" i="13"/>
  <c r="V548" i="13"/>
  <c r="G550" i="13"/>
  <c r="M550" i="13" s="1"/>
  <c r="I550" i="13"/>
  <c r="K550" i="13"/>
  <c r="O550" i="13"/>
  <c r="Q550" i="13"/>
  <c r="V550" i="13"/>
  <c r="G551" i="13"/>
  <c r="M551" i="13" s="1"/>
  <c r="I551" i="13"/>
  <c r="K551" i="13"/>
  <c r="O551" i="13"/>
  <c r="Q551" i="13"/>
  <c r="V551" i="13"/>
  <c r="G552" i="13"/>
  <c r="M552" i="13" s="1"/>
  <c r="I552" i="13"/>
  <c r="K552" i="13"/>
  <c r="O552" i="13"/>
  <c r="Q552" i="13"/>
  <c r="V552" i="13"/>
  <c r="G553" i="13"/>
  <c r="I553" i="13"/>
  <c r="K553" i="13"/>
  <c r="M553" i="13"/>
  <c r="O553" i="13"/>
  <c r="Q553" i="13"/>
  <c r="V553" i="13"/>
  <c r="G555" i="13"/>
  <c r="I555" i="13"/>
  <c r="K555" i="13"/>
  <c r="O555" i="13"/>
  <c r="Q555" i="13"/>
  <c r="V555" i="13"/>
  <c r="G558" i="13"/>
  <c r="M558" i="13" s="1"/>
  <c r="I558" i="13"/>
  <c r="K558" i="13"/>
  <c r="O558" i="13"/>
  <c r="Q558" i="13"/>
  <c r="V558" i="13"/>
  <c r="G559" i="13"/>
  <c r="M559" i="13" s="1"/>
  <c r="I559" i="13"/>
  <c r="K559" i="13"/>
  <c r="O559" i="13"/>
  <c r="Q559" i="13"/>
  <c r="V559" i="13"/>
  <c r="G560" i="13"/>
  <c r="M560" i="13" s="1"/>
  <c r="I560" i="13"/>
  <c r="K560" i="13"/>
  <c r="O560" i="13"/>
  <c r="Q560" i="13"/>
  <c r="V560" i="13"/>
  <c r="G563" i="13"/>
  <c r="M563" i="13" s="1"/>
  <c r="I563" i="13"/>
  <c r="K563" i="13"/>
  <c r="O563" i="13"/>
  <c r="Q563" i="13"/>
  <c r="V563" i="13"/>
  <c r="G567" i="13"/>
  <c r="I567" i="13"/>
  <c r="K567" i="13"/>
  <c r="M567" i="13"/>
  <c r="O567" i="13"/>
  <c r="Q567" i="13"/>
  <c r="V567" i="13"/>
  <c r="G573" i="13"/>
  <c r="M573" i="13" s="1"/>
  <c r="I573" i="13"/>
  <c r="K573" i="13"/>
  <c r="O573" i="13"/>
  <c r="Q573" i="13"/>
  <c r="V573" i="13"/>
  <c r="G579" i="13"/>
  <c r="I579" i="13"/>
  <c r="K579" i="13"/>
  <c r="M579" i="13"/>
  <c r="O579" i="13"/>
  <c r="Q579" i="13"/>
  <c r="V579" i="13"/>
  <c r="G585" i="13"/>
  <c r="M585" i="13" s="1"/>
  <c r="I585" i="13"/>
  <c r="K585" i="13"/>
  <c r="O585" i="13"/>
  <c r="Q585" i="13"/>
  <c r="V585" i="13"/>
  <c r="G588" i="13"/>
  <c r="M588" i="13" s="1"/>
  <c r="I588" i="13"/>
  <c r="K588" i="13"/>
  <c r="O588" i="13"/>
  <c r="Q588" i="13"/>
  <c r="V588" i="13"/>
  <c r="G590" i="13"/>
  <c r="I590" i="13"/>
  <c r="K590" i="13"/>
  <c r="M590" i="13"/>
  <c r="O590" i="13"/>
  <c r="Q590" i="13"/>
  <c r="V590" i="13"/>
  <c r="G592" i="13"/>
  <c r="M592" i="13" s="1"/>
  <c r="I592" i="13"/>
  <c r="K592" i="13"/>
  <c r="O592" i="13"/>
  <c r="Q592" i="13"/>
  <c r="V592" i="13"/>
  <c r="G594" i="13"/>
  <c r="M594" i="13" s="1"/>
  <c r="I594" i="13"/>
  <c r="K594" i="13"/>
  <c r="O594" i="13"/>
  <c r="Q594" i="13"/>
  <c r="V594" i="13"/>
  <c r="G595" i="13"/>
  <c r="G593" i="13" s="1"/>
  <c r="I595" i="13"/>
  <c r="K595" i="13"/>
  <c r="M595" i="13"/>
  <c r="O595" i="13"/>
  <c r="Q595" i="13"/>
  <c r="V595" i="13"/>
  <c r="G596" i="13"/>
  <c r="M596" i="13" s="1"/>
  <c r="I596" i="13"/>
  <c r="K596" i="13"/>
  <c r="O596" i="13"/>
  <c r="Q596" i="13"/>
  <c r="V596" i="13"/>
  <c r="G597" i="13"/>
  <c r="M597" i="13" s="1"/>
  <c r="I597" i="13"/>
  <c r="K597" i="13"/>
  <c r="O597" i="13"/>
  <c r="Q597" i="13"/>
  <c r="V597" i="13"/>
  <c r="G599" i="13"/>
  <c r="I599" i="13"/>
  <c r="K599" i="13"/>
  <c r="M599" i="13"/>
  <c r="O599" i="13"/>
  <c r="Q599" i="13"/>
  <c r="V599" i="13"/>
  <c r="G601" i="13"/>
  <c r="M601" i="13" s="1"/>
  <c r="I601" i="13"/>
  <c r="K601" i="13"/>
  <c r="O601" i="13"/>
  <c r="Q601" i="13"/>
  <c r="V601" i="13"/>
  <c r="G602" i="13"/>
  <c r="I602" i="13"/>
  <c r="K602" i="13"/>
  <c r="M602" i="13"/>
  <c r="O602" i="13"/>
  <c r="Q602" i="13"/>
  <c r="V602" i="13"/>
  <c r="G604" i="13"/>
  <c r="M604" i="13" s="1"/>
  <c r="I604" i="13"/>
  <c r="K604" i="13"/>
  <c r="O604" i="13"/>
  <c r="Q604" i="13"/>
  <c r="V604" i="13"/>
  <c r="G605" i="13"/>
  <c r="M605" i="13" s="1"/>
  <c r="I605" i="13"/>
  <c r="K605" i="13"/>
  <c r="O605" i="13"/>
  <c r="Q605" i="13"/>
  <c r="V605" i="13"/>
  <c r="G607" i="13"/>
  <c r="I607" i="13"/>
  <c r="K607" i="13"/>
  <c r="K606" i="13" s="1"/>
  <c r="M607" i="13"/>
  <c r="O607" i="13"/>
  <c r="Q607" i="13"/>
  <c r="Q606" i="13" s="1"/>
  <c r="V607" i="13"/>
  <c r="G611" i="13"/>
  <c r="I611" i="13"/>
  <c r="K611" i="13"/>
  <c r="O611" i="13"/>
  <c r="Q611" i="13"/>
  <c r="V611" i="13"/>
  <c r="V606" i="13" s="1"/>
  <c r="I612" i="13"/>
  <c r="G613" i="13"/>
  <c r="M613" i="13" s="1"/>
  <c r="M612" i="13" s="1"/>
  <c r="I613" i="13"/>
  <c r="K613" i="13"/>
  <c r="K612" i="13" s="1"/>
  <c r="O613" i="13"/>
  <c r="O612" i="13" s="1"/>
  <c r="Q613" i="13"/>
  <c r="Q612" i="13" s="1"/>
  <c r="V613" i="13"/>
  <c r="V612" i="13" s="1"/>
  <c r="G616" i="13"/>
  <c r="I616" i="13"/>
  <c r="K616" i="13"/>
  <c r="O616" i="13"/>
  <c r="Q616" i="13"/>
  <c r="V616" i="13"/>
  <c r="G617" i="13"/>
  <c r="M617" i="13" s="1"/>
  <c r="I617" i="13"/>
  <c r="K617" i="13"/>
  <c r="O617" i="13"/>
  <c r="Q617" i="13"/>
  <c r="V617" i="13"/>
  <c r="G618" i="13"/>
  <c r="M618" i="13" s="1"/>
  <c r="I618" i="13"/>
  <c r="K618" i="13"/>
  <c r="O618" i="13"/>
  <c r="Q618" i="13"/>
  <c r="V618" i="13"/>
  <c r="G619" i="13"/>
  <c r="I619" i="13"/>
  <c r="K619" i="13"/>
  <c r="M619" i="13"/>
  <c r="O619" i="13"/>
  <c r="Q619" i="13"/>
  <c r="V619" i="13"/>
  <c r="G620" i="13"/>
  <c r="M620" i="13" s="1"/>
  <c r="I620" i="13"/>
  <c r="K620" i="13"/>
  <c r="O620" i="13"/>
  <c r="Q620" i="13"/>
  <c r="V620" i="13"/>
  <c r="G621" i="13"/>
  <c r="M621" i="13" s="1"/>
  <c r="I621" i="13"/>
  <c r="K621" i="13"/>
  <c r="O621" i="13"/>
  <c r="Q621" i="13"/>
  <c r="V621" i="13"/>
  <c r="G622" i="13"/>
  <c r="M622" i="13" s="1"/>
  <c r="I622" i="13"/>
  <c r="K622" i="13"/>
  <c r="O622" i="13"/>
  <c r="Q622" i="13"/>
  <c r="V622" i="13"/>
  <c r="G623" i="13"/>
  <c r="I623" i="13"/>
  <c r="K623" i="13"/>
  <c r="M623" i="13"/>
  <c r="O623" i="13"/>
  <c r="Q623" i="13"/>
  <c r="V623" i="13"/>
  <c r="G624" i="13"/>
  <c r="M624" i="13" s="1"/>
  <c r="I624" i="13"/>
  <c r="K624" i="13"/>
  <c r="O624" i="13"/>
  <c r="Q624" i="13"/>
  <c r="V624" i="13"/>
  <c r="AF626" i="13"/>
  <c r="G42" i="1" s="1"/>
  <c r="G9" i="12"/>
  <c r="M9" i="12" s="1"/>
  <c r="I9" i="12"/>
  <c r="K9" i="12"/>
  <c r="O9" i="12"/>
  <c r="Q9" i="12"/>
  <c r="V9" i="12"/>
  <c r="G10" i="12"/>
  <c r="M10" i="12" s="1"/>
  <c r="I10" i="12"/>
  <c r="K10" i="12"/>
  <c r="O10" i="12"/>
  <c r="Q10" i="12"/>
  <c r="V10" i="12"/>
  <c r="G11" i="12"/>
  <c r="M11" i="12" s="1"/>
  <c r="I11" i="12"/>
  <c r="K11" i="12"/>
  <c r="O11" i="12"/>
  <c r="Q11" i="12"/>
  <c r="V11" i="12"/>
  <c r="G12" i="12"/>
  <c r="I12" i="12"/>
  <c r="K12" i="12"/>
  <c r="O12" i="12"/>
  <c r="O8" i="12" s="1"/>
  <c r="Q12" i="12"/>
  <c r="V12" i="12"/>
  <c r="G13" i="12"/>
  <c r="I13" i="12"/>
  <c r="K13" i="12"/>
  <c r="M13" i="12"/>
  <c r="O13" i="12"/>
  <c r="Q13" i="12"/>
  <c r="V13" i="12"/>
  <c r="G14" i="12"/>
  <c r="M14" i="12" s="1"/>
  <c r="I14" i="12"/>
  <c r="K14" i="12"/>
  <c r="O14" i="12"/>
  <c r="Q14" i="12"/>
  <c r="V14" i="12"/>
  <c r="G15" i="12"/>
  <c r="M15" i="12" s="1"/>
  <c r="I15" i="12"/>
  <c r="K15" i="12"/>
  <c r="O15" i="12"/>
  <c r="Q15" i="12"/>
  <c r="V15" i="12"/>
  <c r="G16" i="12"/>
  <c r="M16" i="12" s="1"/>
  <c r="I16" i="12"/>
  <c r="K16" i="12"/>
  <c r="O16" i="12"/>
  <c r="Q16" i="12"/>
  <c r="V16" i="12"/>
  <c r="G18" i="12"/>
  <c r="M18" i="12" s="1"/>
  <c r="I18" i="12"/>
  <c r="K18" i="12"/>
  <c r="O18" i="12"/>
  <c r="Q18" i="12"/>
  <c r="V18" i="12"/>
  <c r="G19" i="12"/>
  <c r="I19" i="12"/>
  <c r="K19" i="12"/>
  <c r="M19" i="12"/>
  <c r="O19" i="12"/>
  <c r="Q19" i="12"/>
  <c r="V19" i="12"/>
  <c r="G20" i="12"/>
  <c r="I20" i="12"/>
  <c r="K20" i="12"/>
  <c r="O20" i="12"/>
  <c r="Q20" i="12"/>
  <c r="V20" i="12"/>
  <c r="G21" i="12"/>
  <c r="M21" i="12" s="1"/>
  <c r="I21" i="12"/>
  <c r="K21" i="12"/>
  <c r="O21" i="12"/>
  <c r="Q21" i="12"/>
  <c r="V21" i="12"/>
  <c r="G22" i="12"/>
  <c r="M22" i="12" s="1"/>
  <c r="I22" i="12"/>
  <c r="K22" i="12"/>
  <c r="O22" i="12"/>
  <c r="Q22" i="12"/>
  <c r="V22" i="12"/>
  <c r="AF24" i="12"/>
  <c r="I19" i="1"/>
  <c r="H49" i="1"/>
  <c r="I49" i="1" s="1"/>
  <c r="H46" i="1"/>
  <c r="I46" i="1" s="1"/>
  <c r="M593" i="13" l="1"/>
  <c r="K615" i="13"/>
  <c r="V593" i="13"/>
  <c r="Q426" i="13"/>
  <c r="K385" i="13"/>
  <c r="Q371" i="13"/>
  <c r="Q117" i="13"/>
  <c r="O96" i="13"/>
  <c r="O84" i="13"/>
  <c r="K57" i="13"/>
  <c r="O126" i="14"/>
  <c r="G63" i="14"/>
  <c r="I90" i="1" s="1"/>
  <c r="K248" i="15"/>
  <c r="Q198" i="15"/>
  <c r="K180" i="15"/>
  <c r="V153" i="15"/>
  <c r="O86" i="15"/>
  <c r="G74" i="15"/>
  <c r="I71" i="1" s="1"/>
  <c r="G211" i="16"/>
  <c r="K158" i="16"/>
  <c r="K142" i="16"/>
  <c r="Q109" i="16"/>
  <c r="I22" i="16"/>
  <c r="K171" i="17"/>
  <c r="V92" i="18"/>
  <c r="K17" i="12"/>
  <c r="V8" i="12"/>
  <c r="Q547" i="13"/>
  <c r="V511" i="13"/>
  <c r="M477" i="13"/>
  <c r="M476" i="13" s="1"/>
  <c r="M472" i="13"/>
  <c r="M471" i="13" s="1"/>
  <c r="O426" i="13"/>
  <c r="Q385" i="13"/>
  <c r="G117" i="13"/>
  <c r="I74" i="1" s="1"/>
  <c r="I57" i="13"/>
  <c r="K126" i="14"/>
  <c r="Q72" i="14"/>
  <c r="K63" i="14"/>
  <c r="O55" i="14"/>
  <c r="Q31" i="14"/>
  <c r="O31" i="14"/>
  <c r="Q20" i="14"/>
  <c r="K8" i="14"/>
  <c r="I8" i="14"/>
  <c r="V306" i="15"/>
  <c r="G153" i="15"/>
  <c r="Q86" i="15"/>
  <c r="O8" i="15"/>
  <c r="G158" i="16"/>
  <c r="V150" i="17"/>
  <c r="Q8" i="12"/>
  <c r="Q511" i="13"/>
  <c r="K476" i="13"/>
  <c r="K426" i="13"/>
  <c r="G385" i="13"/>
  <c r="I77" i="1" s="1"/>
  <c r="G57" i="13"/>
  <c r="I67" i="1" s="1"/>
  <c r="V8" i="13"/>
  <c r="G72" i="14"/>
  <c r="I91" i="1" s="1"/>
  <c r="V72" i="14"/>
  <c r="K31" i="14"/>
  <c r="G246" i="15"/>
  <c r="I93" i="1" s="1"/>
  <c r="V230" i="15"/>
  <c r="I230" i="15"/>
  <c r="Q133" i="15"/>
  <c r="V86" i="15"/>
  <c r="O187" i="17"/>
  <c r="V79" i="18"/>
  <c r="O17" i="12"/>
  <c r="G8" i="12"/>
  <c r="O593" i="13"/>
  <c r="O511" i="13"/>
  <c r="I476" i="13"/>
  <c r="I426" i="13"/>
  <c r="K371" i="13"/>
  <c r="V117" i="13"/>
  <c r="I96" i="13"/>
  <c r="G84" i="13"/>
  <c r="Q8" i="13"/>
  <c r="Q126" i="14"/>
  <c r="O8" i="14"/>
  <c r="Q306" i="15"/>
  <c r="O306" i="15"/>
  <c r="G230" i="15"/>
  <c r="I92" i="1" s="1"/>
  <c r="K153" i="15"/>
  <c r="Q153" i="15"/>
  <c r="G86" i="15"/>
  <c r="O158" i="16"/>
  <c r="I142" i="16"/>
  <c r="K8" i="16"/>
  <c r="Q17" i="12"/>
  <c r="K593" i="13"/>
  <c r="K511" i="13"/>
  <c r="O476" i="13"/>
  <c r="I79" i="1"/>
  <c r="G426" i="13"/>
  <c r="V385" i="13"/>
  <c r="I371" i="13"/>
  <c r="I117" i="13"/>
  <c r="G96" i="13"/>
  <c r="I72" i="1" s="1"/>
  <c r="O8" i="13"/>
  <c r="G31" i="14"/>
  <c r="K306" i="15"/>
  <c r="Q248" i="15"/>
  <c r="G8" i="15"/>
  <c r="Q8" i="15"/>
  <c r="Q158" i="16"/>
  <c r="V22" i="16"/>
  <c r="Q171" i="17"/>
  <c r="Q8" i="17"/>
  <c r="I92" i="18"/>
  <c r="G39" i="1"/>
  <c r="G52" i="1" s="1"/>
  <c r="G25" i="1" s="1"/>
  <c r="A25" i="1" s="1"/>
  <c r="G41" i="1"/>
  <c r="G40" i="1"/>
  <c r="K8" i="12"/>
  <c r="I8" i="12"/>
  <c r="O606" i="13"/>
  <c r="I547" i="13"/>
  <c r="I511" i="13"/>
  <c r="I385" i="13"/>
  <c r="O371" i="13"/>
  <c r="O117" i="13"/>
  <c r="V57" i="13"/>
  <c r="K8" i="13"/>
  <c r="K72" i="14"/>
  <c r="I72" i="14"/>
  <c r="K20" i="14"/>
  <c r="Q8" i="14"/>
  <c r="K230" i="15"/>
  <c r="V180" i="15"/>
  <c r="K86" i="15"/>
  <c r="I86" i="15"/>
  <c r="I211" i="16"/>
  <c r="V158" i="16"/>
  <c r="Q22" i="16"/>
  <c r="M184" i="17"/>
  <c r="G178" i="17"/>
  <c r="K79" i="18"/>
  <c r="G17" i="12"/>
  <c r="I99" i="1" s="1"/>
  <c r="I20" i="1" s="1"/>
  <c r="V17" i="12"/>
  <c r="I606" i="13"/>
  <c r="G511" i="13"/>
  <c r="I83" i="1" s="1"/>
  <c r="V476" i="13"/>
  <c r="O385" i="13"/>
  <c r="M118" i="13"/>
  <c r="G109" i="13"/>
  <c r="V84" i="13"/>
  <c r="Q57" i="13"/>
  <c r="I8" i="13"/>
  <c r="V126" i="14"/>
  <c r="V63" i="14"/>
  <c r="I63" i="14"/>
  <c r="Q55" i="14"/>
  <c r="G8" i="14"/>
  <c r="V8" i="14"/>
  <c r="Q303" i="15"/>
  <c r="Q230" i="15"/>
  <c r="K8" i="15"/>
  <c r="V211" i="16"/>
  <c r="K70" i="16"/>
  <c r="G159" i="17"/>
  <c r="I87" i="1" s="1"/>
  <c r="M150" i="17"/>
  <c r="I17" i="12"/>
  <c r="Q615" i="13"/>
  <c r="M548" i="13"/>
  <c r="Q476" i="13"/>
  <c r="V426" i="13"/>
  <c r="M386" i="13"/>
  <c r="M385" i="13" s="1"/>
  <c r="K117" i="13"/>
  <c r="Q96" i="13"/>
  <c r="O57" i="13"/>
  <c r="G8" i="13"/>
  <c r="I126" i="14"/>
  <c r="O72" i="14"/>
  <c r="V31" i="14"/>
  <c r="I306" i="15"/>
  <c r="I158" i="16"/>
  <c r="Q26" i="17"/>
  <c r="Q99" i="17"/>
  <c r="O26" i="17"/>
  <c r="V8" i="17"/>
  <c r="AE118" i="18"/>
  <c r="F47" i="1" s="1"/>
  <c r="H47" i="1" s="1"/>
  <c r="I47" i="1" s="1"/>
  <c r="K92" i="18"/>
  <c r="O39" i="18"/>
  <c r="Q12" i="18"/>
  <c r="I39" i="19"/>
  <c r="Q48" i="20"/>
  <c r="Q40" i="20"/>
  <c r="O8" i="20"/>
  <c r="AE57" i="21"/>
  <c r="F50" i="1" s="1"/>
  <c r="H50" i="1" s="1"/>
  <c r="I50" i="1" s="1"/>
  <c r="V34" i="21"/>
  <c r="K8" i="22"/>
  <c r="I8" i="22"/>
  <c r="V12" i="18"/>
  <c r="O12" i="18"/>
  <c r="G79" i="19"/>
  <c r="O12" i="19"/>
  <c r="V40" i="20"/>
  <c r="O38" i="21"/>
  <c r="O18" i="21"/>
  <c r="Q10" i="21"/>
  <c r="AE24" i="22"/>
  <c r="F51" i="1" s="1"/>
  <c r="H51" i="1" s="1"/>
  <c r="I51" i="1" s="1"/>
  <c r="G92" i="18"/>
  <c r="I79" i="18"/>
  <c r="Q75" i="18"/>
  <c r="V39" i="18"/>
  <c r="K92" i="19"/>
  <c r="I92" i="19"/>
  <c r="I79" i="19"/>
  <c r="V39" i="19"/>
  <c r="V8" i="20"/>
  <c r="O18" i="22"/>
  <c r="K211" i="16"/>
  <c r="O109" i="16"/>
  <c r="Q70" i="16"/>
  <c r="O22" i="16"/>
  <c r="Q187" i="17"/>
  <c r="K178" i="17"/>
  <c r="G171" i="17"/>
  <c r="I88" i="1" s="1"/>
  <c r="Q159" i="17"/>
  <c r="O99" i="17"/>
  <c r="G26" i="17"/>
  <c r="I84" i="1" s="1"/>
  <c r="V26" i="17"/>
  <c r="K8" i="17"/>
  <c r="G79" i="18"/>
  <c r="O75" i="18"/>
  <c r="I39" i="18"/>
  <c r="I12" i="18"/>
  <c r="Q12" i="19"/>
  <c r="G8" i="20"/>
  <c r="Q8" i="20"/>
  <c r="Q38" i="21"/>
  <c r="K34" i="21"/>
  <c r="Q18" i="21"/>
  <c r="Q14" i="22"/>
  <c r="Q217" i="15"/>
  <c r="I198" i="15"/>
  <c r="O153" i="15"/>
  <c r="I133" i="15"/>
  <c r="V8" i="15"/>
  <c r="Q211" i="16"/>
  <c r="V142" i="16"/>
  <c r="V109" i="16"/>
  <c r="I109" i="16"/>
  <c r="V70" i="16"/>
  <c r="O70" i="16"/>
  <c r="K22" i="16"/>
  <c r="V187" i="17"/>
  <c r="V99" i="17"/>
  <c r="I99" i="17"/>
  <c r="I26" i="17"/>
  <c r="I8" i="17"/>
  <c r="G39" i="18"/>
  <c r="I61" i="1" s="1"/>
  <c r="K12" i="18"/>
  <c r="G12" i="18"/>
  <c r="G118" i="18" s="1"/>
  <c r="O92" i="19"/>
  <c r="V79" i="19"/>
  <c r="G75" i="19"/>
  <c r="Q39" i="19"/>
  <c r="O39" i="19"/>
  <c r="G12" i="19"/>
  <c r="V12" i="19"/>
  <c r="K48" i="20"/>
  <c r="I48" i="20"/>
  <c r="K40" i="20"/>
  <c r="I40" i="20"/>
  <c r="V38" i="21"/>
  <c r="V18" i="21"/>
  <c r="O10" i="21"/>
  <c r="Q8" i="22"/>
  <c r="K39" i="19"/>
  <c r="K8" i="20"/>
  <c r="K10" i="21"/>
  <c r="V8" i="22"/>
  <c r="K217" i="15"/>
  <c r="I180" i="15"/>
  <c r="K133" i="15"/>
  <c r="Q142" i="16"/>
  <c r="O142" i="16"/>
  <c r="G109" i="16"/>
  <c r="I70" i="16"/>
  <c r="G22" i="16"/>
  <c r="I76" i="1" s="1"/>
  <c r="Q8" i="16"/>
  <c r="V171" i="17"/>
  <c r="O159" i="17"/>
  <c r="I150" i="17"/>
  <c r="G99" i="17"/>
  <c r="I85" i="1" s="1"/>
  <c r="O8" i="17"/>
  <c r="Q92" i="18"/>
  <c r="Q79" i="18"/>
  <c r="I75" i="18"/>
  <c r="K39" i="18"/>
  <c r="Q92" i="19"/>
  <c r="Q79" i="19"/>
  <c r="O79" i="19"/>
  <c r="G8" i="19"/>
  <c r="O40" i="20"/>
  <c r="I8" i="20"/>
  <c r="G34" i="21"/>
  <c r="K18" i="22"/>
  <c r="O14" i="22"/>
  <c r="G70" i="16"/>
  <c r="I80" i="1" s="1"/>
  <c r="O8" i="16"/>
  <c r="K187" i="17"/>
  <c r="I187" i="17"/>
  <c r="Q178" i="17"/>
  <c r="V159" i="17"/>
  <c r="I159" i="17"/>
  <c r="O150" i="17"/>
  <c r="K99" i="17"/>
  <c r="K26" i="17"/>
  <c r="O92" i="18"/>
  <c r="O79" i="18"/>
  <c r="G75" i="18"/>
  <c r="I63" i="1" s="1"/>
  <c r="Q39" i="18"/>
  <c r="G92" i="19"/>
  <c r="V92" i="19"/>
  <c r="K79" i="19"/>
  <c r="V75" i="19"/>
  <c r="G39" i="19"/>
  <c r="K12" i="19"/>
  <c r="I12" i="19"/>
  <c r="K38" i="21"/>
  <c r="I38" i="21"/>
  <c r="Q34" i="21"/>
  <c r="K18" i="21"/>
  <c r="I18" i="21"/>
  <c r="G10" i="21"/>
  <c r="G57" i="21" s="1"/>
  <c r="Q18" i="22"/>
  <c r="I14" i="22"/>
  <c r="G26" i="1"/>
  <c r="A26" i="1"/>
  <c r="M8" i="22"/>
  <c r="M20" i="22"/>
  <c r="M18" i="22" s="1"/>
  <c r="M16" i="22"/>
  <c r="M14" i="22" s="1"/>
  <c r="G14" i="22"/>
  <c r="I70" i="1" s="1"/>
  <c r="M34" i="21"/>
  <c r="M18" i="21"/>
  <c r="M12" i="21"/>
  <c r="M10" i="21" s="1"/>
  <c r="G38" i="21"/>
  <c r="G18" i="21"/>
  <c r="M50" i="21"/>
  <c r="M38" i="21" s="1"/>
  <c r="M48" i="20"/>
  <c r="M44" i="20"/>
  <c r="M40" i="20" s="1"/>
  <c r="M12" i="20"/>
  <c r="M8" i="20" s="1"/>
  <c r="AE118" i="19"/>
  <c r="F48" i="1" s="1"/>
  <c r="H48" i="1" s="1"/>
  <c r="I48" i="1" s="1"/>
  <c r="M96" i="19"/>
  <c r="M92" i="19" s="1"/>
  <c r="M80" i="19"/>
  <c r="M79" i="19" s="1"/>
  <c r="M76" i="19"/>
  <c r="M75" i="19" s="1"/>
  <c r="M40" i="19"/>
  <c r="M39" i="19" s="1"/>
  <c r="M16" i="19"/>
  <c r="M12" i="19" s="1"/>
  <c r="M79" i="18"/>
  <c r="M75" i="18"/>
  <c r="M39" i="18"/>
  <c r="M93" i="18"/>
  <c r="M92" i="18" s="1"/>
  <c r="M13" i="18"/>
  <c r="M12" i="18" s="1"/>
  <c r="M9" i="18"/>
  <c r="M8" i="18" s="1"/>
  <c r="M187" i="17"/>
  <c r="M178" i="17"/>
  <c r="M8" i="17"/>
  <c r="M175" i="17"/>
  <c r="M171" i="17" s="1"/>
  <c r="M162" i="17"/>
  <c r="M159" i="17" s="1"/>
  <c r="G150" i="17"/>
  <c r="I86" i="1" s="1"/>
  <c r="M101" i="17"/>
  <c r="M99" i="17" s="1"/>
  <c r="M31" i="17"/>
  <c r="M26" i="17" s="1"/>
  <c r="M18" i="17"/>
  <c r="G187" i="17"/>
  <c r="M158" i="16"/>
  <c r="M109" i="16"/>
  <c r="M213" i="16"/>
  <c r="M211" i="16" s="1"/>
  <c r="M143" i="16"/>
  <c r="M142" i="16" s="1"/>
  <c r="M118" i="16"/>
  <c r="M71" i="16"/>
  <c r="M70" i="16" s="1"/>
  <c r="M23" i="16"/>
  <c r="M22" i="16" s="1"/>
  <c r="M9" i="16"/>
  <c r="M8" i="16" s="1"/>
  <c r="AE220" i="16"/>
  <c r="F45" i="1" s="1"/>
  <c r="H45" i="1" s="1"/>
  <c r="I45" i="1" s="1"/>
  <c r="M303" i="15"/>
  <c r="M306" i="15"/>
  <c r="M230" i="15"/>
  <c r="M133" i="15"/>
  <c r="M8" i="15"/>
  <c r="M181" i="15"/>
  <c r="M180" i="15" s="1"/>
  <c r="G178" i="15"/>
  <c r="M155" i="15"/>
  <c r="M153" i="15" s="1"/>
  <c r="G133" i="15"/>
  <c r="M100" i="15"/>
  <c r="M86" i="15" s="1"/>
  <c r="M47" i="15"/>
  <c r="G306" i="15"/>
  <c r="M271" i="15"/>
  <c r="M248" i="15" s="1"/>
  <c r="M218" i="15"/>
  <c r="M217" i="15" s="1"/>
  <c r="AE317" i="15"/>
  <c r="F44" i="1" s="1"/>
  <c r="H44" i="1" s="1"/>
  <c r="I44" i="1" s="1"/>
  <c r="M126" i="14"/>
  <c r="G126" i="14"/>
  <c r="M125" i="14"/>
  <c r="M124" i="14" s="1"/>
  <c r="M82" i="14"/>
  <c r="M72" i="14" s="1"/>
  <c r="M66" i="14"/>
  <c r="M63" i="14" s="1"/>
  <c r="M59" i="14"/>
  <c r="M55" i="14" s="1"/>
  <c r="M32" i="14"/>
  <c r="M31" i="14" s="1"/>
  <c r="G29" i="14"/>
  <c r="M27" i="14"/>
  <c r="M20" i="14" s="1"/>
  <c r="M15" i="14"/>
  <c r="M8" i="14" s="1"/>
  <c r="AE137" i="14"/>
  <c r="F43" i="1" s="1"/>
  <c r="H43" i="1" s="1"/>
  <c r="I43" i="1" s="1"/>
  <c r="K554" i="13"/>
  <c r="I615" i="13"/>
  <c r="O615" i="13"/>
  <c r="O554" i="13"/>
  <c r="V547" i="13"/>
  <c r="K547" i="13"/>
  <c r="M96" i="13"/>
  <c r="V554" i="13"/>
  <c r="I554" i="13"/>
  <c r="O547" i="13"/>
  <c r="M371" i="13"/>
  <c r="M117" i="13"/>
  <c r="V615" i="13"/>
  <c r="G606" i="13"/>
  <c r="I95" i="1" s="1"/>
  <c r="M611" i="13"/>
  <c r="M606" i="13" s="1"/>
  <c r="G615" i="13"/>
  <c r="M616" i="13"/>
  <c r="M615" i="13" s="1"/>
  <c r="Q593" i="13"/>
  <c r="I593" i="13"/>
  <c r="Q554" i="13"/>
  <c r="G554" i="13"/>
  <c r="I89" i="1" s="1"/>
  <c r="M555" i="13"/>
  <c r="M554" i="13" s="1"/>
  <c r="M547" i="13"/>
  <c r="M109" i="13"/>
  <c r="AE626" i="13"/>
  <c r="F42" i="1" s="1"/>
  <c r="H42" i="1" s="1"/>
  <c r="I42" i="1" s="1"/>
  <c r="G612" i="13"/>
  <c r="I97" i="1" s="1"/>
  <c r="I18" i="1" s="1"/>
  <c r="M512" i="13"/>
  <c r="M511" i="13" s="1"/>
  <c r="G509" i="13"/>
  <c r="I81" i="1" s="1"/>
  <c r="M427" i="13"/>
  <c r="M426" i="13" s="1"/>
  <c r="M85" i="13"/>
  <c r="M84" i="13" s="1"/>
  <c r="M58" i="13"/>
  <c r="M57" i="13" s="1"/>
  <c r="M9" i="13"/>
  <c r="M8" i="13" s="1"/>
  <c r="M20" i="12"/>
  <c r="M17" i="12" s="1"/>
  <c r="M12" i="12"/>
  <c r="M8" i="12" s="1"/>
  <c r="AE24" i="12"/>
  <c r="J28" i="1"/>
  <c r="J26" i="1"/>
  <c r="G38" i="1"/>
  <c r="F38" i="1"/>
  <c r="J23" i="1"/>
  <c r="J24" i="1"/>
  <c r="J25" i="1"/>
  <c r="J27" i="1"/>
  <c r="E24" i="1"/>
  <c r="E26" i="1"/>
  <c r="I62" i="1" l="1"/>
  <c r="I17" i="1"/>
  <c r="G220" i="16"/>
  <c r="G317" i="15"/>
  <c r="I60" i="1"/>
  <c r="F40" i="1"/>
  <c r="H40" i="1" s="1"/>
  <c r="I40" i="1" s="1"/>
  <c r="F39" i="1"/>
  <c r="F41" i="1"/>
  <c r="H41" i="1" s="1"/>
  <c r="I41" i="1" s="1"/>
  <c r="I98" i="1"/>
  <c r="I65" i="1"/>
  <c r="G626" i="13"/>
  <c r="I78" i="1"/>
  <c r="G118" i="19"/>
  <c r="G198" i="17"/>
  <c r="I69" i="1"/>
  <c r="I82" i="1"/>
  <c r="G24" i="12"/>
  <c r="I59" i="1"/>
  <c r="G53" i="20"/>
  <c r="G24" i="22"/>
  <c r="I64" i="1"/>
  <c r="I75" i="1"/>
  <c r="G137" i="14"/>
  <c r="I73" i="1"/>
  <c r="H39" i="1" l="1"/>
  <c r="H52" i="1" s="1"/>
  <c r="F52" i="1"/>
  <c r="I39" i="1"/>
  <c r="I52" i="1" s="1"/>
  <c r="I16" i="1"/>
  <c r="I21" i="1" s="1"/>
  <c r="I100" i="1"/>
  <c r="J99" i="1" l="1"/>
  <c r="J66" i="1"/>
  <c r="J82" i="1"/>
  <c r="J98" i="1"/>
  <c r="J73" i="1"/>
  <c r="J89" i="1"/>
  <c r="J68" i="1"/>
  <c r="J84" i="1"/>
  <c r="J59" i="1"/>
  <c r="J75" i="1"/>
  <c r="J91" i="1"/>
  <c r="J65" i="1"/>
  <c r="J64" i="1"/>
  <c r="J70" i="1"/>
  <c r="J86" i="1"/>
  <c r="J61" i="1"/>
  <c r="J77" i="1"/>
  <c r="J93" i="1"/>
  <c r="J74" i="1"/>
  <c r="J81" i="1"/>
  <c r="J97" i="1"/>
  <c r="J72" i="1"/>
  <c r="J88" i="1"/>
  <c r="J63" i="1"/>
  <c r="J79" i="1"/>
  <c r="J95" i="1"/>
  <c r="J90" i="1"/>
  <c r="J96" i="1"/>
  <c r="J87" i="1"/>
  <c r="J60" i="1"/>
  <c r="J76" i="1"/>
  <c r="J92" i="1"/>
  <c r="J67" i="1"/>
  <c r="J83" i="1"/>
  <c r="J80" i="1"/>
  <c r="J71" i="1"/>
  <c r="J62" i="1"/>
  <c r="J78" i="1"/>
  <c r="J94" i="1"/>
  <c r="J69" i="1"/>
  <c r="J85" i="1"/>
  <c r="J39" i="1"/>
  <c r="J52" i="1" s="1"/>
  <c r="J48" i="1"/>
  <c r="J50" i="1"/>
  <c r="J44" i="1"/>
  <c r="J42" i="1"/>
  <c r="J49" i="1"/>
  <c r="J51" i="1"/>
  <c r="J46" i="1"/>
  <c r="J40" i="1"/>
  <c r="J47" i="1"/>
  <c r="J43" i="1"/>
  <c r="J41" i="1"/>
  <c r="J45" i="1"/>
  <c r="G23" i="1"/>
  <c r="A23" i="1" s="1"/>
  <c r="G28" i="1"/>
  <c r="A24" i="1" l="1"/>
  <c r="G24" i="1"/>
  <c r="A27" i="1" s="1"/>
  <c r="J100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D11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A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A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B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B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C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C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4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4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5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6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6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7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7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8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8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9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9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<sst xmlns="http://schemas.openxmlformats.org/spreadsheetml/2006/main" count="7985" uniqueCount="1687">
  <si>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</si>
  <si>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</si>
  <si>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</si>
  <si>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</si>
  <si>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</si>
  <si>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</si>
  <si>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</si>
  <si>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</si>
  <si>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</si>
  <si>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</si>
  <si>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</si>
  <si>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</si>
  <si>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</si>
  <si>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</si>
  <si>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</si>
  <si>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</si>
  <si>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</si>
  <si>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</si>
  <si>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</si>
  <si>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</si>
  <si>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</si>
  <si>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</si>
  <si>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</si>
  <si>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</si>
  <si>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</si>
  <si>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</si>
  <si>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</si>
  <si>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</si>
  <si>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</si>
  <si>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</si>
  <si>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</si>
  <si>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</si>
  <si>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</si>
  <si>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</si>
  <si>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</si>
  <si>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</si>
  <si>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</si>
  <si>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</si>
  <si>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</si>
  <si>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</si>
  <si>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IČO:</t>
  </si>
  <si>
    <t>19/11_04</t>
  </si>
  <si>
    <t>Brno-Bystrc, Rerychova 10,12</t>
  </si>
  <si>
    <t>Stavba</t>
  </si>
  <si>
    <t>SO 01</t>
  </si>
  <si>
    <t>Zateplení domu+FVE</t>
  </si>
  <si>
    <t>001</t>
  </si>
  <si>
    <t>Vedlejší a ostatní rozpočtové náklady</t>
  </si>
  <si>
    <t>101</t>
  </si>
  <si>
    <t>Zateplení fasády a práce souvisejicí</t>
  </si>
  <si>
    <t>102</t>
  </si>
  <si>
    <t>Zasklení lodžií a práce souvisejicí</t>
  </si>
  <si>
    <t>103</t>
  </si>
  <si>
    <t>Oprava vstupních a sklepních prostorů</t>
  </si>
  <si>
    <t>104</t>
  </si>
  <si>
    <t>Výměna dlažby v přízemí - vstupní chodba</t>
  </si>
  <si>
    <t>105</t>
  </si>
  <si>
    <t>Zateplení střechy</t>
  </si>
  <si>
    <t>106a</t>
  </si>
  <si>
    <t>Elektroinstalace Rerychova 10</t>
  </si>
  <si>
    <t>106b</t>
  </si>
  <si>
    <t>Elektroinstalace Rerychova 12</t>
  </si>
  <si>
    <t>106c</t>
  </si>
  <si>
    <t>Bleskosvod Rerychova 10 Bleskosvod</t>
  </si>
  <si>
    <t>106d</t>
  </si>
  <si>
    <t>Rerychova 12 Bleskosvod</t>
  </si>
  <si>
    <t>201</t>
  </si>
  <si>
    <t>Fotovoltaická elektrárna</t>
  </si>
  <si>
    <t>Celkem za stavbu</t>
  </si>
  <si>
    <t>CZK</t>
  </si>
  <si>
    <t>Rekapitulace dílů</t>
  </si>
  <si>
    <t>Typ dílu</t>
  </si>
  <si>
    <t>_1</t>
  </si>
  <si>
    <t>Bleskosvod a uzemnění</t>
  </si>
  <si>
    <t>0</t>
  </si>
  <si>
    <t>VÝKOPOVÉ PRÁCE</t>
  </si>
  <si>
    <t>01</t>
  </si>
  <si>
    <t>INSTALACE VSTUPNÍ PODLAŽÍ</t>
  </si>
  <si>
    <t>02</t>
  </si>
  <si>
    <t>INSTALACE OSTATNÍ PODLAŽÍ</t>
  </si>
  <si>
    <t>03</t>
  </si>
  <si>
    <t>OSTATNÍ NÁKLADY</t>
  </si>
  <si>
    <t>0R</t>
  </si>
  <si>
    <t>Rozvaděč</t>
  </si>
  <si>
    <t>1</t>
  </si>
  <si>
    <t>Zemní práce</t>
  </si>
  <si>
    <t>1000</t>
  </si>
  <si>
    <t>Administrativa</t>
  </si>
  <si>
    <t>2</t>
  </si>
  <si>
    <t>Základy a zvláštní zakládání</t>
  </si>
  <si>
    <t>2000</t>
  </si>
  <si>
    <t>Dodávka a montáž</t>
  </si>
  <si>
    <t>3</t>
  </si>
  <si>
    <t>Svislé a kompletní konstrukce</t>
  </si>
  <si>
    <t>3000</t>
  </si>
  <si>
    <t>Ostatní</t>
  </si>
  <si>
    <t>4</t>
  </si>
  <si>
    <t>Vodorovné konstrukce</t>
  </si>
  <si>
    <t>5</t>
  </si>
  <si>
    <t>Komunikace</t>
  </si>
  <si>
    <t>61</t>
  </si>
  <si>
    <t>Upravy povrchů vnitřní</t>
  </si>
  <si>
    <t>62</t>
  </si>
  <si>
    <t>Úpravy povrchů vnější</t>
  </si>
  <si>
    <t>622</t>
  </si>
  <si>
    <t>Reprofilace</t>
  </si>
  <si>
    <t>63</t>
  </si>
  <si>
    <t>Podlahy a podlahové konstrukce</t>
  </si>
  <si>
    <t>64</t>
  </si>
  <si>
    <t>Výplně otvorů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</si>
  <si>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</si>
  <si>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</si>
  <si>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</si>
  <si>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</si>
  <si>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</si>
  <si>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</si>
  <si>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</si>
  <si>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</si>
  <si>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VRN</t>
  </si>
  <si>
    <t>Vedlejší rozpočtové náklady</t>
  </si>
  <si>
    <t>711</t>
  </si>
  <si>
    <t>Izolace proti vodě</t>
  </si>
  <si>
    <t>712</t>
  </si>
  <si>
    <t>Povlakové krytiny</t>
  </si>
  <si>
    <t>713</t>
  </si>
  <si>
    <t>Izolace tepelné</t>
  </si>
  <si>
    <t>721</t>
  </si>
  <si>
    <t>Vnitřní kanalizace</t>
  </si>
  <si>
    <t>728</t>
  </si>
  <si>
    <t>Montáž vzduchotechniky</t>
  </si>
  <si>
    <t>762</t>
  </si>
  <si>
    <t>Konstrukce tesařské</t>
  </si>
  <si>
    <t>764</t>
  </si>
  <si>
    <t>Konstrukce klempířské</t>
  </si>
  <si>
    <t>767</t>
  </si>
  <si>
    <t>Konstrukce zámečnické</t>
  </si>
  <si>
    <t>771</t>
  </si>
  <si>
    <t>Podlahy z dlaždic a obklady</t>
  </si>
  <si>
    <t>777</t>
  </si>
  <si>
    <t>Podlahy ze syntetických hmot</t>
  </si>
  <si>
    <t>783</t>
  </si>
  <si>
    <t>Nátěry</t>
  </si>
  <si>
    <t>784</t>
  </si>
  <si>
    <t>Malby</t>
  </si>
  <si>
    <t>787</t>
  </si>
  <si>
    <t>Zasklívání</t>
  </si>
  <si>
    <t>M21</t>
  </si>
  <si>
    <t>Elektromontáže</t>
  </si>
  <si>
    <t>M99</t>
  </si>
  <si>
    <t>Ostatní práce "M"</t>
  </si>
  <si>
    <t>D96</t>
  </si>
  <si>
    <t>Přesuny suti a vybouraných hmot</t>
  </si>
  <si>
    <t>PSU</t>
  </si>
  <si>
    <t>ON</t>
  </si>
  <si>
    <t>VN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</si>
  <si>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</si>
  <si>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</si>
  <si>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</si>
  <si>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</si>
  <si>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</si>
  <si>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</si>
  <si>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</si>
  <si>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</si>
  <si>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</si>
  <si>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</si>
  <si>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</si>
  <si>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</si>
  <si>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</si>
  <si>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</si>
  <si>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</si>
  <si>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</si>
  <si>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</si>
  <si>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</si>
  <si>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</si>
  <si>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</si>
  <si>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</si>
  <si>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</si>
  <si>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</si>
  <si>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</si>
  <si>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</si>
  <si>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</si>
  <si>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</si>
  <si>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VRN 1001</t>
  </si>
  <si>
    <t>Zařízení staveniště</t>
  </si>
  <si>
    <t>soubor</t>
  </si>
  <si>
    <t>Vlastní</t>
  </si>
  <si>
    <t>Indiv</t>
  </si>
  <si>
    <t>Práce</t>
  </si>
  <si>
    <t>POL1_1</t>
  </si>
  <si>
    <t>VRN 1002</t>
  </si>
  <si>
    <t>Přesun stavebních kapacit</t>
  </si>
  <si>
    <t>VRN 1003</t>
  </si>
  <si>
    <t>Zábor veřejného prostranství</t>
  </si>
  <si>
    <t>měsíc</t>
  </si>
  <si>
    <t>VRN 1004</t>
  </si>
  <si>
    <t>Dopravní značení</t>
  </si>
  <si>
    <t>VRN 1005</t>
  </si>
  <si>
    <t>Mimostaveništní doprava</t>
  </si>
  <si>
    <t>VRN 1006</t>
  </si>
  <si>
    <t>Prohlídka celkového stavu stávající fasády před zahájením prací z důvodu statiky</t>
  </si>
  <si>
    <t>VRN 1007</t>
  </si>
  <si>
    <t>Provedení sondy pro kontrolu soudržnosti panelů typu: celostěnný železobetonový vrstvený</t>
  </si>
  <si>
    <t>kpl</t>
  </si>
  <si>
    <t>VRN 1008</t>
  </si>
  <si>
    <t>Vytyčení všech sítí před montáži lešení</t>
  </si>
  <si>
    <t>ON 1001</t>
  </si>
  <si>
    <t>Dočasný billboard (výroba, umístění a sejmutí) dle požadavků dotačního programu min. požadované velikosti 2,2 x 2,1m</t>
  </si>
  <si>
    <t>ON 1002</t>
  </si>
  <si>
    <t>Pamětní deska velikost 0,3x0,4 m, materiál plast s barevným nátiskem nebo polepem, který odolá UV záření a případnému odloupnutí</t>
  </si>
  <si>
    <t>ON 1003</t>
  </si>
  <si>
    <t>Plakát o minimální velikost A3 s uvedením názvu projektu</t>
  </si>
  <si>
    <t>ON 1005</t>
  </si>
  <si>
    <t>Projektová dokumentace skutečného provedení</t>
  </si>
  <si>
    <t>ON 1006</t>
  </si>
  <si>
    <t>Kompletační činnost (IČD)</t>
  </si>
  <si>
    <t>SUM</t>
  </si>
  <si>
    <t>Poznámky uchazeče k zadání</t>
  </si>
  <si>
    <t>POPUZIV</t>
  </si>
  <si>
    <t>END</t>
  </si>
  <si>
    <t>113106121R00</t>
  </si>
  <si>
    <t>Rozebrání dlažeb z betonových dlaždic na sucho</t>
  </si>
  <si>
    <t>m2</t>
  </si>
  <si>
    <t>RTS 21/ I</t>
  </si>
  <si>
    <t>RTS 20/ I</t>
  </si>
  <si>
    <t xml:space="preserve">pod dlažbou : </t>
  </si>
  <si>
    <t>VV</t>
  </si>
  <si>
    <t>SZ strana : ((7,2+14,4+7,2)+(2,4*4))*0,5</t>
  </si>
  <si>
    <t>SZ strana : 11,2*0,5</t>
  </si>
  <si>
    <t>JV strana : 11,2*0,5</t>
  </si>
  <si>
    <t>JV strana : ((7,2+14,4+7,2)+(1,2*8))*0,5</t>
  </si>
  <si>
    <t>113107310R00</t>
  </si>
  <si>
    <t>Odstranění podkladu pl. 50 m2,kam.těžené tl.10 cm</t>
  </si>
  <si>
    <t>139601103R00</t>
  </si>
  <si>
    <t>Ruční výkop jam, rýh a šachet v hornině tř. 4</t>
  </si>
  <si>
    <t>m3</t>
  </si>
  <si>
    <t xml:space="preserve">pro základ vyzdívky : </t>
  </si>
  <si>
    <t>JZ strana základ pro stěnu z tvárnic : (7,2+7,2)*0,9*0,8</t>
  </si>
  <si>
    <t>JZ odkopání zeminy na základovou desku : 3,45*1,2*4*0,3</t>
  </si>
  <si>
    <t>139601104T00</t>
  </si>
  <si>
    <t>Ruční dočištění a zhutnění základové spáry</t>
  </si>
  <si>
    <t>JZ strana základ pro stěnu z tvárnic : (7,2+7,2)*0,8</t>
  </si>
  <si>
    <t>JZ odkopání zeminy na základovou desku : 3,45*1,2*4</t>
  </si>
  <si>
    <t>162201101R00</t>
  </si>
  <si>
    <t>Vodorovné přemístění výkopku z hor.1-4 do 10 m</t>
  </si>
  <si>
    <t>162301102R00</t>
  </si>
  <si>
    <t>Vodorovné přemístění výkopku z hor.1-4 do 1000 m</t>
  </si>
  <si>
    <t>*JZ strana základ pro stěnu z tvárnic : (7,2+7,2)*0,9*0,8</t>
  </si>
  <si>
    <t>*JZ odkopání zeminy na základovou desku : 3,45*1,2*4*0,3</t>
  </si>
  <si>
    <t>162701109R00</t>
  </si>
  <si>
    <t>Příplatek k vod. přemístění hor.1-4 za další 1 km</t>
  </si>
  <si>
    <t>30,672*20</t>
  </si>
  <si>
    <t>167101201R00</t>
  </si>
  <si>
    <t>Nakládání výkopku z hor.1 ÷ 4 - ručně</t>
  </si>
  <si>
    <t>171201201R00</t>
  </si>
  <si>
    <t>Uložení sypaniny na skl.-sypanina na výšku přes 2m</t>
  </si>
  <si>
    <t>174101102R00</t>
  </si>
  <si>
    <t>Zásyp ruční se zhutněním</t>
  </si>
  <si>
    <t>JZ strana základ pro stěnu z tvárnic : (7,2+7,2)*0,8*0,5</t>
  </si>
  <si>
    <t>JZ odkopání zeminy na základovou desku : 3,45*1,2*4*0,05</t>
  </si>
  <si>
    <t>180402113R00</t>
  </si>
  <si>
    <t>Založení trávníku parkového výsevem svah do 1:1</t>
  </si>
  <si>
    <t>69,68*1,5</t>
  </si>
  <si>
    <t>182001121R00</t>
  </si>
  <si>
    <t>Plošná úprava terénu, nerovnosti do 15 cm v rovině</t>
  </si>
  <si>
    <t>199000002R00</t>
  </si>
  <si>
    <t>Poplatek za skládku horniny 1–4</t>
  </si>
  <si>
    <t>00572400R</t>
  </si>
  <si>
    <t>Směs travní parková I. běžná zátěž PROFI á 25 kg</t>
  </si>
  <si>
    <t>kg</t>
  </si>
  <si>
    <t>SPCM</t>
  </si>
  <si>
    <t>Specifikace</t>
  </si>
  <si>
    <t>POL3_1</t>
  </si>
  <si>
    <t>583418004R</t>
  </si>
  <si>
    <t>Kamenivo drcené frakce  16/32 B Jihomoravský kraj</t>
  </si>
  <si>
    <t>t</t>
  </si>
  <si>
    <t>13,176*1,4</t>
  </si>
  <si>
    <t>271531113R00</t>
  </si>
  <si>
    <t>Polštář základu z kameniva hr. drceného 16-32 mm</t>
  </si>
  <si>
    <t>POL1_0</t>
  </si>
  <si>
    <t>JZ strana základ pod stěnu : (7,2+7,2)*0,8*0,05</t>
  </si>
  <si>
    <t>JZ základovou desku : 3,45*1,2*4*0,1</t>
  </si>
  <si>
    <t>273313621R00</t>
  </si>
  <si>
    <t>Beton základových desek prostý C 20/25</t>
  </si>
  <si>
    <t>JV základová deska : 3,45*1,2*4*0,1</t>
  </si>
  <si>
    <t>273351215R00</t>
  </si>
  <si>
    <t>Bednění stěn základových desek - zřízení</t>
  </si>
  <si>
    <t>JV základová deska : 3,45*0,3*4</t>
  </si>
  <si>
    <t>273351216R00</t>
  </si>
  <si>
    <t>Bednění stěn základových desek - odstranění</t>
  </si>
  <si>
    <t>274272140RT5</t>
  </si>
  <si>
    <t>Zdivo základové z bednicích tvárnic, tl. 30 cm výplň tvárnic betonem C 25/30</t>
  </si>
  <si>
    <t>JZ strana : (7,2+7,2)*0,8</t>
  </si>
  <si>
    <t>713121111RT1</t>
  </si>
  <si>
    <t>Izolace tepelná podlah na sucho, jednovrstvá materiál ve specifikaci</t>
  </si>
  <si>
    <t>POL1_7</t>
  </si>
  <si>
    <t>JV základová deska : 3,2*1,2*4</t>
  </si>
  <si>
    <t>28375766.AR</t>
  </si>
  <si>
    <t>Deska izolační polystyrén samozhášivý EPS 100</t>
  </si>
  <si>
    <t xml:space="preserve">mat. + 5% průřez : </t>
  </si>
  <si>
    <t>Začátek provozního součtu</t>
  </si>
  <si>
    <t xml:space="preserve">  JV základová deska : 3,2*1,2*4*0,1</t>
  </si>
  <si>
    <t xml:space="preserve">    3,072*1,05</t>
  </si>
  <si>
    <t>Konec provozního součtu</t>
  </si>
  <si>
    <t>3,3</t>
  </si>
  <si>
    <t>311271801R00</t>
  </si>
  <si>
    <t>Zdivo z tvárnic pórobet. hladk.tl.250</t>
  </si>
  <si>
    <t xml:space="preserve">1.NP - přízemí : </t>
  </si>
  <si>
    <t>JZ strana - zazdívka v opláštšní domu pro posunutí sklepních kójí : 3,21*2,6*8</t>
  </si>
  <si>
    <t>JZ odpočet otvorů pro výplně : -2,4*0,5*8</t>
  </si>
  <si>
    <t>JZ strana zazdívka schránek : 3,21*1,4*2</t>
  </si>
  <si>
    <t>SV  strana - zazdívka otvorů po vybourání copilitové stěny : 3,21*2,6*12</t>
  </si>
  <si>
    <t>SV odpočet otvorů pro výplně : -2,4*0,5*12</t>
  </si>
  <si>
    <t>JZ strana tech. míst. zazdívka otvorů po vybourání copilitové stěny : 7,052*0,6</t>
  </si>
  <si>
    <t>SV strana tech. míst. zazdívka otvorů po vybourání copilitové stěny : 7,052*0,6</t>
  </si>
  <si>
    <t>317121103RT6</t>
  </si>
  <si>
    <t>Osazení překladu světlost otvoru do 375 cm včetně dodávky RZP 11/10 269x12x19</t>
  </si>
  <si>
    <t>kus</t>
  </si>
  <si>
    <t>22*2</t>
  </si>
  <si>
    <t>5 101</t>
  </si>
  <si>
    <t>Zajištění dlaždic proti posunu ocelovými trny z pásoviny o délce 250 mm</t>
  </si>
  <si>
    <t xml:space="preserve">    49,6*2*2</t>
  </si>
  <si>
    <t>200</t>
  </si>
  <si>
    <t>564831111R00</t>
  </si>
  <si>
    <t>Podklad ze štěrkodrti po zhutnění tloušťky 10 cm</t>
  </si>
  <si>
    <t>596811111RT4</t>
  </si>
  <si>
    <t>Kladení dlaždic kom.pro pěší, lože z kameniva těž. včetně dlaždic betonových 50/50/5 cm</t>
  </si>
  <si>
    <t>602011141R00</t>
  </si>
  <si>
    <t>Štuk na stěnách vnitřní ručně</t>
  </si>
  <si>
    <t>JZstrana - zazdívka v opláštšní domu pro posunutí sklepních kójí : 3,21*2,6*8</t>
  </si>
  <si>
    <t>SVstrana - zazdívka otvorů po vybourání copilitové stěny : 3,21*2,6*12</t>
  </si>
  <si>
    <t>612481211RT8</t>
  </si>
  <si>
    <t>Montáž výztužné sítě(perlinky)do stěrky-vnit.stěny včetně výztužné sítě a stěrkového tmelu</t>
  </si>
  <si>
    <t>602016193R00</t>
  </si>
  <si>
    <t xml:space="preserve">Penetrace hloubková stěn </t>
  </si>
  <si>
    <t>6963,4096</t>
  </si>
  <si>
    <t>602021177R00</t>
  </si>
  <si>
    <t>Stěrka na stěnách minerální zrnitost 2 mm</t>
  </si>
  <si>
    <t>Zatepl.syst. ETICS, fasáda, miner.desky  100 mm : 2458,2136</t>
  </si>
  <si>
    <t>Zatepl.syst. ETICS, fasáda, miner.desky  200 mm : 2218,8960</t>
  </si>
  <si>
    <t>Montáž výztužné sítě (perlinky) do stěrky-vněj.stěny : 1968,3720</t>
  </si>
  <si>
    <t xml:space="preserve">Zatepl.syst. ETICS, ostění, miner.desky  30 mm : </t>
  </si>
  <si>
    <t xml:space="preserve">ostění a nadpraží výplní - fasáda : </t>
  </si>
  <si>
    <t xml:space="preserve">  JZ balkonova sestava : ((1,6+1,2)+(0,8+0,9+2,4))*12*12</t>
  </si>
  <si>
    <t xml:space="preserve">  JZ výplně oken : (1,6+2,1+1,6)*12*4</t>
  </si>
  <si>
    <t xml:space="preserve">  JZ výplně technická místnost (střecha) : (0,5+6,85+0,5)*2</t>
  </si>
  <si>
    <t xml:space="preserve">  SV balkonová sestava : ((1,6+1,2)+(0,8+0,9+2,4))*12*2</t>
  </si>
  <si>
    <t xml:space="preserve">  SV výplně oken : (1,6+2,1+1,6)*12*14</t>
  </si>
  <si>
    <t xml:space="preserve">  SV výplně technická místnost (střecha) : (0,5+6,85+0,5)*2</t>
  </si>
  <si>
    <t xml:space="preserve">  SZ strana výplně - technická místnost (střecha) : (1,96+0,96+1,96)*2</t>
  </si>
  <si>
    <t xml:space="preserve">  JZ strana výplně - technická místnost (střecha) : (1,96+0,96+1,96)*2</t>
  </si>
  <si>
    <t>celkem m : 2354,92*0,35</t>
  </si>
  <si>
    <t>602021191R00</t>
  </si>
  <si>
    <t xml:space="preserve">Podkladní nátěr stěn pod omítky </t>
  </si>
  <si>
    <t>Zatepl.syst. ETICS, fasáda, miner.desky 100 mm : 2458,2136</t>
  </si>
  <si>
    <t>Zatepl.syst. ETICS, ostění, miner.desky  30 mm : 2354,92*0,35</t>
  </si>
  <si>
    <t>62 1001</t>
  </si>
  <si>
    <t>Celková oprava povrchu HUP vč. nátěru dvířek dle PD</t>
  </si>
  <si>
    <t>620991121R00</t>
  </si>
  <si>
    <t>Zakrývání výplní vnějších otvorů z lešení</t>
  </si>
  <si>
    <t xml:space="preserve">výplně - fasáda : </t>
  </si>
  <si>
    <t>JZ balkonova sestava : ((1,2*1,6)+(0,9*2,4))*12*12</t>
  </si>
  <si>
    <t>JZ výplně oken : (2,1*1,6)*12*4</t>
  </si>
  <si>
    <t>JZ výplně přízemí : (2,4*0,5*8)+(2,4*2,1*4)+(2,4*2,1*2)</t>
  </si>
  <si>
    <t>JZ výplně technická místnost (střecha) : (6,85*0,5*2)</t>
  </si>
  <si>
    <t>SV balkonová sestava : ((1,2*1,6)+(0,9*2,4))*12*2</t>
  </si>
  <si>
    <t>SV výplně oken : 2,1*1,6*12*14</t>
  </si>
  <si>
    <t>SV výplně přízemí : (2,4*0,5*12)+(2,4*2,1*2)</t>
  </si>
  <si>
    <t>SV výplně technická místnost (střecha) : 6,85*0,5*2</t>
  </si>
  <si>
    <t>SZ strana výplně - technická místnost (střecha) : (0,96*1,96*2)</t>
  </si>
  <si>
    <t>JZ strana výplně - technická místnost (střecha) : (0,96*1,96*2)</t>
  </si>
  <si>
    <t>622300131R00</t>
  </si>
  <si>
    <t>Vyrovnávací tmel tl. do 5 mm</t>
  </si>
  <si>
    <t>622300141R00</t>
  </si>
  <si>
    <t>Montáž vyrovnávací vrstvy izolantem miner. desky KV tl. 40 mm</t>
  </si>
  <si>
    <t>550</t>
  </si>
  <si>
    <t>63150872R</t>
  </si>
  <si>
    <t>Lamely izolační miner.desky KV tl. 40 mm</t>
  </si>
  <si>
    <t>POL3_</t>
  </si>
  <si>
    <t>550*1,05</t>
  </si>
  <si>
    <t>622300152R00</t>
  </si>
  <si>
    <t>Montáž dilatační lišty mat. ve specifikaci</t>
  </si>
  <si>
    <t>m</t>
  </si>
  <si>
    <t>37,4*2</t>
  </si>
  <si>
    <t>622311020R00</t>
  </si>
  <si>
    <t>Soklová lišta hliník KZS tl. 200 mm</t>
  </si>
  <si>
    <t>RTS 13/ I</t>
  </si>
  <si>
    <t>SV strana svislá pohledová plocha : 58,38+(2,4*4)</t>
  </si>
  <si>
    <t>JZ strana svislá pohledová plocha : 58,38+(2,4*4)</t>
  </si>
  <si>
    <t>622311022R00</t>
  </si>
  <si>
    <t>Soklová lišta plast KZS  tl. 100 mm</t>
  </si>
  <si>
    <t xml:space="preserve">zakládací lišta soklu : </t>
  </si>
  <si>
    <t>SV strana okolo domu : 63,18</t>
  </si>
  <si>
    <t>JZ strana okolo domu : 58,38</t>
  </si>
  <si>
    <t>JZ staana - vcho do domu : (1,2+1,2+0,6)*4</t>
  </si>
  <si>
    <t>SZ strana okolo domu : 11,19</t>
  </si>
  <si>
    <t>JV strana okolo domu : 11,19</t>
  </si>
  <si>
    <t>622311522RU1</t>
  </si>
  <si>
    <t>Zateplovací systém ETICS, sokl, XPS tl. 100 mm s mozaikovou omítkou 5,5 kg/m2 lambda= 0,034W/mK</t>
  </si>
  <si>
    <t xml:space="preserve">celková plocha soklu fasády : </t>
  </si>
  <si>
    <t>SV strana svislá pohledová plocha : (58,38+(2,4*4))*2,6</t>
  </si>
  <si>
    <t>JZ strana svislá pohledová plocha : 58,38*2,6</t>
  </si>
  <si>
    <t>(1,2+3,21+1,2)*2,6*4</t>
  </si>
  <si>
    <t xml:space="preserve">odpočet výplní - fasáda : </t>
  </si>
  <si>
    <t>JZ výplně přízemí : -(2,4*0,5*8)-(2,4*2,1*4)-(2,4*2,1*2)</t>
  </si>
  <si>
    <t>SV výplně přízemí : -(2,4*0,5*12)-(2,4*2,1*2)</t>
  </si>
  <si>
    <t/>
  </si>
  <si>
    <t>SZ strana svislá pohledová plocha : 11,19*2,4</t>
  </si>
  <si>
    <t>JV strana svislá pohledová plocha : 11,19*2,4</t>
  </si>
  <si>
    <t>622311522RV1</t>
  </si>
  <si>
    <t>Zateplovací systém ETICS sokl, XPS tl. 100 mm zakončený stěrkou s výztužnou tkaninou lambda= 0,034W/mK</t>
  </si>
  <si>
    <t xml:space="preserve">Doplnění zateplení fasády na schodku u lodžiích : </t>
  </si>
  <si>
    <t>SV : (1*0,2)*12*2</t>
  </si>
  <si>
    <t>JZ : (1*0,2)*12*12</t>
  </si>
  <si>
    <t>622311553RU1</t>
  </si>
  <si>
    <t>Zateplovací systém , ostění, XPS tl. 30 mm s mozaikovou omítkou 5,5 kg/m2  lambda= 0,034W/mK</t>
  </si>
  <si>
    <t xml:space="preserve">  JZ výplně přízemí : (0,5+2,4+0,5)*8+(2,1+2,4+2,1)*4+(2,1+2,4+2,1)*2</t>
  </si>
  <si>
    <t xml:space="preserve">  SV výplně přízemí : (0,5+2,4+0,5)*12+(2,1+2,4+2,1)*2</t>
  </si>
  <si>
    <t>120,8*0,35</t>
  </si>
  <si>
    <t>622311563R00</t>
  </si>
  <si>
    <t>Zateplovací systém parapet XPS tl. 30 mm lambda= 0,034W/mK</t>
  </si>
  <si>
    <t xml:space="preserve">parapet výplní - fasáda : </t>
  </si>
  <si>
    <t xml:space="preserve">  JZ balkonova sestava : (1,2+0,9)*12*12</t>
  </si>
  <si>
    <t xml:space="preserve">  JZ výplně oken : 2,1*12*4</t>
  </si>
  <si>
    <t xml:space="preserve">  JZ výplně přízemí : 2,4*8</t>
  </si>
  <si>
    <t xml:space="preserve">  JZ výplně technická místnost (střecha) : 6,85*2</t>
  </si>
  <si>
    <t xml:space="preserve">  SV balkonová sestava : (1,2+0,9)*12*2</t>
  </si>
  <si>
    <t xml:space="preserve">  SV výplně oken : 2,1*12*12</t>
  </si>
  <si>
    <t xml:space="preserve">  SV výplně přízemí : 2,4*12</t>
  </si>
  <si>
    <t xml:space="preserve">  SV výplně technická místnost (střecha) : 6,85*2</t>
  </si>
  <si>
    <t xml:space="preserve">  SZ strana - výplně oken : 1,5*12</t>
  </si>
  <si>
    <t xml:space="preserve">  JV strana - výplně oken : 1,5*12</t>
  </si>
  <si>
    <t>ceklem m : 867,4*0,35</t>
  </si>
  <si>
    <t>622311732R00</t>
  </si>
  <si>
    <t>Zatepl.syst. , fasáda, miner.desky  100 mm  lambda= 0,036W/mK</t>
  </si>
  <si>
    <t xml:space="preserve">doplnění zábradlí lodžie výška 1,1 x 01 m 2 ks/12*12 : </t>
  </si>
  <si>
    <t>SV : 1,1*0,1*2*12*2</t>
  </si>
  <si>
    <t>JZ : 1,1*0,1*2*12*12</t>
  </si>
  <si>
    <t>622311732RV1</t>
  </si>
  <si>
    <t>Zatepl.syst. , fasáda, miner.desky  100 mm lambda= 0,036W/mK zakončený stěrkou s výztužnou tkaninou</t>
  </si>
  <si>
    <t xml:space="preserve">celková plocha : </t>
  </si>
  <si>
    <t>SV strana svislá pohledová plocha lodžie : 3,21*2,6*12*2</t>
  </si>
  <si>
    <t>SV strana svislá plocha boku lodžie : (1,2+1,2)*33,5*2</t>
  </si>
  <si>
    <t>JZ strana svislá pohledová plocha lodžie : 3,21*2,6*12*12</t>
  </si>
  <si>
    <t>JZ strana svislá plocha boku lodžie : ((1,2+2,4)*33,5*8)+((1,2+1,2)*33,5*4)</t>
  </si>
  <si>
    <t xml:space="preserve">celková plocha technická místnost (střecha) : </t>
  </si>
  <si>
    <t>SV strana svislá plocha technická místnost : 7,78*4*2</t>
  </si>
  <si>
    <t>JZ strana svislá plocha technická místnost : (0,87+7,78+0,87)*3,2*2</t>
  </si>
  <si>
    <t>SZ strana svislá plocha technická místnost : 13,36*3,6*2</t>
  </si>
  <si>
    <t>JV strana svislá plocha technická místnost : 13,36*3,6*2</t>
  </si>
  <si>
    <t>JZ balkonova sestava : -((1,2*1,6)+(0,9*2,4))*12*12</t>
  </si>
  <si>
    <t>JZ výplně - dveře technická místnost (střecha) : -(6,85*0,5*2)</t>
  </si>
  <si>
    <t>SV balkonová sestava : -((1,2*1,6)+(0,9*2,4))*12*2</t>
  </si>
  <si>
    <t>SV výplně - dveře technická místnost (střecha) : -6,85*0,5*2</t>
  </si>
  <si>
    <t>SZ strana výplně - technická místnost (střecha) : -(0,96*1,96*2)</t>
  </si>
  <si>
    <t>JZ strana výplně - technická místnost (střecha) : -(0,96*1,96*2)</t>
  </si>
  <si>
    <t xml:space="preserve">Odpočet ooplnění zateplení fasády na schodech lodžiích : </t>
  </si>
  <si>
    <t>SV : -(1*0,2)*12*2</t>
  </si>
  <si>
    <t>JZ : -(1*0,2)*12*12</t>
  </si>
  <si>
    <t>622311735RV1</t>
  </si>
  <si>
    <t>Zatepl.syst., fasáda, miner.desky 160 mm lambda= 0,036W/mK zakončený stěrkou s výztužnou tkaninou</t>
  </si>
  <si>
    <t>SV strana svislá pohledová plocha : (58,38+(2,4*4))*34,4</t>
  </si>
  <si>
    <t>SV strana odpočet svislá pohledová plocha lodžie : -3,21*2,6*12*2</t>
  </si>
  <si>
    <t>JZ strana svislá pohledová plocha : 58,38*34,4</t>
  </si>
  <si>
    <t>JZ strana odpočet svislá pohledová plocha lodžie : -3,21*2,6*12*12</t>
  </si>
  <si>
    <t>JZ výplně oken : -(2,1*1,6)*12*4</t>
  </si>
  <si>
    <t>SV výplně oken : -2,1*1,6*12*14</t>
  </si>
  <si>
    <t>622311753RV1</t>
  </si>
  <si>
    <t>Zatepl.syst., ostění, miner.desky  30 mm lambda= 0,036W/mK zakončený stěrkou s výztužnou tkaninou</t>
  </si>
  <si>
    <t>622311970R0F</t>
  </si>
  <si>
    <t xml:space="preserve">Odtrhová zkouška ETICS </t>
  </si>
  <si>
    <t>hod</t>
  </si>
  <si>
    <t>20*4</t>
  </si>
  <si>
    <t>622323041R00</t>
  </si>
  <si>
    <t xml:space="preserve">Penetrace podkladu </t>
  </si>
  <si>
    <t>SV strana svislá pohledová plocha : (58,38+(2,4*4))*2,5</t>
  </si>
  <si>
    <t>JZ strana svislá pohledová plocha : (58,38+(1,2*8*2))*2,7</t>
  </si>
  <si>
    <t>120,8*0,15</t>
  </si>
  <si>
    <t>622421131RU2</t>
  </si>
  <si>
    <t>Omítka vnější stěn, MVC, hladká, složitost 1-2 ze suché soklové směsi, tl. do 15 mm</t>
  </si>
  <si>
    <t>622421491R00</t>
  </si>
  <si>
    <t>Doplňky zatepl. systémů, rohová lišta s okapničkou nadpraží</t>
  </si>
  <si>
    <t xml:space="preserve">nadpraží výplní - fasáda : </t>
  </si>
  <si>
    <t>JZ lodžie : 3,7*12*12</t>
  </si>
  <si>
    <t>JZ výplně oken : 2,1*12*4</t>
  </si>
  <si>
    <t>JZ výplně přízemí : 2,4*14</t>
  </si>
  <si>
    <t>JZ výplně technická místnost (střecha) : 6,85*2</t>
  </si>
  <si>
    <t>SV balkonová sestava : 3,7*12*2</t>
  </si>
  <si>
    <t>SV výplně oken : 2,1*12*14</t>
  </si>
  <si>
    <t>SV výplně přízemí : 2,4*14</t>
  </si>
  <si>
    <t>SV výplně technická místnost (střecha) : 6,85*2</t>
  </si>
  <si>
    <t>SZ strana výplně - technická místnost (střecha) : 0,96*2</t>
  </si>
  <si>
    <t>JZ strana výplně - technická místnost (střecha) : 0,96*2</t>
  </si>
  <si>
    <t>622421494R00</t>
  </si>
  <si>
    <t>Doplňky zatepl. systémů, podparapetní lišta s tkaninou</t>
  </si>
  <si>
    <t xml:space="preserve">pod parapetní lišta : </t>
  </si>
  <si>
    <t>JZ balkonova sestava : (1,2+0,9)*12*12</t>
  </si>
  <si>
    <t>SV balkonová sestava : (1,2+0,9)*12*2</t>
  </si>
  <si>
    <t>622473187RT2</t>
  </si>
  <si>
    <t>Příplatek za okenní lištu (APU) - montáž včetně dodávky lišty</t>
  </si>
  <si>
    <t>JZ balkonova sestava : ((1,6+1,2)+(0,8+0,9+2,4))*12*12</t>
  </si>
  <si>
    <t>JZ výplně oken : (1,6+2,1+1,6)*12*4</t>
  </si>
  <si>
    <t>JZ výplně přízemí : (0,5+2,4+0,5)*8+(2,1+2,4+2,1)*4+(2,1+2,4+2,1)*2</t>
  </si>
  <si>
    <t>JZ výplně technická místnost (střecha) : (0,5+6,85+0,5)*2</t>
  </si>
  <si>
    <t>SV balkonová sestava : ((1,6+1,2)+(0,8+0,9+2,4))*12*2</t>
  </si>
  <si>
    <t>SV výplně oken : (1,6+2,1+1,6)*12*14</t>
  </si>
  <si>
    <t>SV výplně přízemí : (0,5+2,4+0,5)*12+(2,1+2,4+2,1)*2</t>
  </si>
  <si>
    <t>SV výplně technická místnost (střecha) : (0,5+6,85+0,5)*2</t>
  </si>
  <si>
    <t>SZ strana výplně - technická místnost (střecha) : (1,96+0,96+1,96)*2</t>
  </si>
  <si>
    <t>JZ strana výplně - technická místnost (střecha) : (1,96+0,96+1,96)*2</t>
  </si>
  <si>
    <t>622477122R00</t>
  </si>
  <si>
    <t>Oprava vnější omítky hladké stěn,sl.II,do 20 %,SMS</t>
  </si>
  <si>
    <t>celková locha fasády : 6963,4096</t>
  </si>
  <si>
    <t>odpočet celkové plochy soklu fasády : -333,2160</t>
  </si>
  <si>
    <t>622481211RT2</t>
  </si>
  <si>
    <t xml:space="preserve">Montáž výztužné sítě(perlinky)do stěrky-vněj.stěny včetně výztužné sítě a stěrkového tmelu </t>
  </si>
  <si>
    <t>SV strana plocha podhledu lodžie : 1,25*3,21*12*2</t>
  </si>
  <si>
    <t>JZ strana plocha podhledu lodžie : 1,25*3,21*12*12</t>
  </si>
  <si>
    <t>SV strana zábradlí lodžií : (3,21*1,2*2)*12*2</t>
  </si>
  <si>
    <t>JZ strana zábradlí lodžií : (3,21*1,2*2)*12*12</t>
  </si>
  <si>
    <t>622904112R00</t>
  </si>
  <si>
    <t>Očištění fasád tlakovou vodou složitost 1 - 2</t>
  </si>
  <si>
    <t>SV strana svislá pohledová plocha : (58,38+(2,4*4))*(34,5+2,5)</t>
  </si>
  <si>
    <t>JZ strana svislá pohledová plocha : 58,38*(34,5+2,5)</t>
  </si>
  <si>
    <t>JZ strana plocha podhledu balkonu : 1,25*3,21*12*12</t>
  </si>
  <si>
    <t>JZ výplně technická místnost (střecha) : -(6,85*0,5*2)</t>
  </si>
  <si>
    <t>SV výplně technická místnost (střecha) : -6,85*0,5*2</t>
  </si>
  <si>
    <t>622904121R00</t>
  </si>
  <si>
    <t>Ruční čištění ocelovým kartáčem 5 % fasády</t>
  </si>
  <si>
    <t>6909,6976*0,05</t>
  </si>
  <si>
    <t>1712025735</t>
  </si>
  <si>
    <t>Profil dilatační pro ETICS, průběžný, plastový délka 2,5 m</t>
  </si>
  <si>
    <t xml:space="preserve">  mat. + 5% průřez : 74,8*1,05</t>
  </si>
  <si>
    <t>délka 2,5 m : 32*2,5</t>
  </si>
  <si>
    <t>272361921RT1</t>
  </si>
  <si>
    <t>Výztuž základových kleneb ze svařovaných sítí průměr drátu  4,0, oka 100/100 mm</t>
  </si>
  <si>
    <t>SZ základová deska : 3,45*1,2*4*0,00198</t>
  </si>
  <si>
    <t>JV základová deska : 3,45*1,2*4*0,00198</t>
  </si>
  <si>
    <t>631319161R00</t>
  </si>
  <si>
    <t>Příplatek za konečnou úpravu mazanin tl. 8 cm</t>
  </si>
  <si>
    <t>SZ základová deska : 3,45*1,2*4*0,05</t>
  </si>
  <si>
    <t>JV základová deska : 3,45*1,2*4*0,05</t>
  </si>
  <si>
    <t>632411150RK1</t>
  </si>
  <si>
    <t>Potěr ze SMS , ruční zpracování, tl. 70 mm</t>
  </si>
  <si>
    <t>SZ základová deska : 3,45*1,2*4</t>
  </si>
  <si>
    <t>JV základová deska : 3,45*1,2*4</t>
  </si>
  <si>
    <t>713191221R00</t>
  </si>
  <si>
    <t>Dilatační pásek podél stěn výšky 100 mm vč.dodávky</t>
  </si>
  <si>
    <t>JV základová deska : 1,2*4</t>
  </si>
  <si>
    <t>612415F</t>
  </si>
  <si>
    <t>Zapravení omítek kolem oken,dveří s použitím suché maltové směsi</t>
  </si>
  <si>
    <t>64-P/O01 : 11*8</t>
  </si>
  <si>
    <t>64-P/O02 : 6,6*4</t>
  </si>
  <si>
    <t>64-P/O02a : 6,6*2</t>
  </si>
  <si>
    <t>64-P/O03 : 6,6*2</t>
  </si>
  <si>
    <t>64-P/O04 : 5,86*22</t>
  </si>
  <si>
    <t>64-P/D02 : 5,9*2</t>
  </si>
  <si>
    <t>64-P/D03 : 5,1*2</t>
  </si>
  <si>
    <t>64-P/D04L : 4,8*2</t>
  </si>
  <si>
    <t>64-P/D04P : 4,8*2</t>
  </si>
  <si>
    <t>612416F</t>
  </si>
  <si>
    <t>Dodávka a montáž systému pásek</t>
  </si>
  <si>
    <t>64-P/O02 : 9*4</t>
  </si>
  <si>
    <t>64-P/O02a : 9*2</t>
  </si>
  <si>
    <t>64-P/O03 : 9*2</t>
  </si>
  <si>
    <t>64-P/D02 : 7,6*2</t>
  </si>
  <si>
    <t>64-P/D03 : 6*2</t>
  </si>
  <si>
    <t>64-P/D02.1</t>
  </si>
  <si>
    <t>Montáž automatické posuvné skleněné dveře zaskleny bezpečnostním sklem, P/D02</t>
  </si>
  <si>
    <t>64-P/D03.1</t>
  </si>
  <si>
    <t>Montáž automatické posuvné skleněné dveře zaskleny bezpečnostním sklem, P/D03</t>
  </si>
  <si>
    <t>64-P/D04.1</t>
  </si>
  <si>
    <t>Montáž požární dveře ocelové se zárubní typ EW30 900/1970, P/D04</t>
  </si>
  <si>
    <t>64-P/D04.2</t>
  </si>
  <si>
    <t>Montáž vložky typu RC3 vč. dodávky P/D04</t>
  </si>
  <si>
    <t>64-P/O01.1</t>
  </si>
  <si>
    <t>Montáž oken plastových P/O01</t>
  </si>
  <si>
    <t>5,86*22</t>
  </si>
  <si>
    <t>64-P/O02.1</t>
  </si>
  <si>
    <t>Montáž hliníková sestava součástí dvoukřídlové dveře, P/O02</t>
  </si>
  <si>
    <t>64-P/O02a.1</t>
  </si>
  <si>
    <t>Montáž hliníková sestava součástí dvoukřídlové dveře, P/O02a</t>
  </si>
  <si>
    <t>64-P/O03.1</t>
  </si>
  <si>
    <t>Montáž hliníková sestava součástí dvoukřídlové dveře, P/O03</t>
  </si>
  <si>
    <t>64-P/O04.1</t>
  </si>
  <si>
    <t>Montáž oken plastových P/O04</t>
  </si>
  <si>
    <t>pozice O04 : 17,696*8</t>
  </si>
  <si>
    <t>64 PC 1001</t>
  </si>
  <si>
    <t>Výroba generálního klíče typu RC3 do vchodových dveří, pro domácnost 2. klíče</t>
  </si>
  <si>
    <t>ks</t>
  </si>
  <si>
    <t>64*4</t>
  </si>
  <si>
    <t>64-P/D02</t>
  </si>
  <si>
    <t>Automatické posuvné skleněné dveře zaskleny bezpečnostním sklem o rozměru 1700 x 2100 mm</t>
  </si>
  <si>
    <t>64-P/D03</t>
  </si>
  <si>
    <t>Automatické posuvné skleněné dveře zaskleny bezpečnostním sklem o rozměru 902 x 2100 mm</t>
  </si>
  <si>
    <t>64-P/D04L</t>
  </si>
  <si>
    <t>Požární dveře ocelové se zárubní typ 63 - EW15-45 900/1970 L, vč. kování klika/klika a samozavírače</t>
  </si>
  <si>
    <t>64-P/D04P</t>
  </si>
  <si>
    <t>Požární dveře ocelové se zárubní typ 63 - EW15-45 900/1970 P, vč. kování klika/klika a samozavírače</t>
  </si>
  <si>
    <t>64-P/O01</t>
  </si>
  <si>
    <t>Plastové okno a s izolačním zasklením a mikroventi o rozměru 2400 x 500 mm U=1,2 W/m2K</t>
  </si>
  <si>
    <t>64-P/O02</t>
  </si>
  <si>
    <t>Hliníková sestava, součástí dvoukřídlové dveře o rozměru 2400x2100 mm U=1,7 W/m2K</t>
  </si>
  <si>
    <t>64-P/O02a</t>
  </si>
  <si>
    <t>64-P/O03</t>
  </si>
  <si>
    <t>64-P/O04</t>
  </si>
  <si>
    <t>Okno plastové 3500/500 kompletní dodávka, montáž, povrchová úprava dle PD U=1,2 W/m2K</t>
  </si>
  <si>
    <t>941941031R00</t>
  </si>
  <si>
    <t>Montáž lešení leh.řad.s podlahami,š.do 1 m, H 10 m</t>
  </si>
  <si>
    <t xml:space="preserve">technická místnost (střecha) : </t>
  </si>
  <si>
    <t>SV strana svislá plocha technická místnost : 7,8*4*2*2</t>
  </si>
  <si>
    <t>JZ strana svislá plocha technická místnost : 6,8*4,2*2</t>
  </si>
  <si>
    <t>SZ strana svislá plocha technická místnost : 13,4*4,2*2</t>
  </si>
  <si>
    <t>JV strana svislá plocha technická místnost : 13,4*4,2*2</t>
  </si>
  <si>
    <t>SZ strana svislá pohledová plocha - zateplení soklu : 12*2,4</t>
  </si>
  <si>
    <t>JV strana svislá pohledová plocha  - zateplení soklu : 12*2,4</t>
  </si>
  <si>
    <t>941941042R00</t>
  </si>
  <si>
    <t>Montáž lešení leh.řad.s podlahami,š.1,2 m, H 30 m</t>
  </si>
  <si>
    <t>SV strana svislá pohledová plocha : (58,38+(2,4*4))*38</t>
  </si>
  <si>
    <t>JZ strana svislá pohledová plocha : (58,38+(1,2*8))*38</t>
  </si>
  <si>
    <t>941941191R00</t>
  </si>
  <si>
    <t>Příplatek za každý měsíc použití lešení k pol.1031</t>
  </si>
  <si>
    <t xml:space="preserve">  technická místnost (střecha) : </t>
  </si>
  <si>
    <t xml:space="preserve">  SV strana svislá plocha technická místnost : 7,8*4*2*2</t>
  </si>
  <si>
    <t xml:space="preserve">  JZ strana svislá plocha technická místnost : 6,8*4,2*2</t>
  </si>
  <si>
    <t xml:space="preserve">  SZ strana svislá plocha technická místnost : 13,4*4,2*2</t>
  </si>
  <si>
    <t xml:space="preserve">  JV strana svislá plocha technická místnost : 13,4*4,2*2</t>
  </si>
  <si>
    <t xml:space="preserve">  SZ strana svislá pohledová plocha - zateplení soklu : 12*2,4</t>
  </si>
  <si>
    <t xml:space="preserve">  JV strana svislá pohledová plocha  - zateplení soklu : 12*2,4</t>
  </si>
  <si>
    <t>464,64*5</t>
  </si>
  <si>
    <t>941941292R00</t>
  </si>
  <si>
    <t>Příplatek za každý měsíc použití lešení k pol.1042</t>
  </si>
  <si>
    <t>fasáda : 5166,48*10</t>
  </si>
  <si>
    <t>941941501R00</t>
  </si>
  <si>
    <t xml:space="preserve">Doprava 1 m2 lešení rámové (dovoz a odvoz) </t>
  </si>
  <si>
    <t>km</t>
  </si>
  <si>
    <t>RTS 18/ II</t>
  </si>
  <si>
    <t>technická místnost (střecha) : 464,64*20*2</t>
  </si>
  <si>
    <t>fasáda : 5166,48*20*2</t>
  </si>
  <si>
    <t>941941831R00</t>
  </si>
  <si>
    <t>Demontáž lešení leh.řad.s podlahami,š.1 m, H 10 m</t>
  </si>
  <si>
    <t>941941842R00</t>
  </si>
  <si>
    <t>Demontáž lešení leh.řad.s podlahami,š.1,2 m,H 30 m</t>
  </si>
  <si>
    <t>944944011R00</t>
  </si>
  <si>
    <t>Montáž ochranné sítě z umělých vláken</t>
  </si>
  <si>
    <t>technická místnost (střecha) a sokl fasády : 464,64</t>
  </si>
  <si>
    <t>fasáda : 5166,48</t>
  </si>
  <si>
    <t>944944031R00</t>
  </si>
  <si>
    <t>Příplatek za každý měsíc použití sítí k pol. 4011</t>
  </si>
  <si>
    <t>technická místnost (střecha) a sokl fasády : 464,64*5</t>
  </si>
  <si>
    <t>944944081R00</t>
  </si>
  <si>
    <t>Demontáž ochranné sítě z umělých vláken</t>
  </si>
  <si>
    <t>944945012R00</t>
  </si>
  <si>
    <t>Montáž záchytné stříšky H 4,5 m, šířky do 2 m</t>
  </si>
  <si>
    <t>SV strana fasády : 4*2</t>
  </si>
  <si>
    <t>JZ strana fasády : 12*2</t>
  </si>
  <si>
    <t>944945192R00</t>
  </si>
  <si>
    <t>Příplatek za každý měsíc použ.stříšky, k pol. 5012</t>
  </si>
  <si>
    <t>32*10</t>
  </si>
  <si>
    <t>944945812R00</t>
  </si>
  <si>
    <t>Demontáž záchytné stříšky H 4,5 m, šířky do 2 m</t>
  </si>
  <si>
    <t>944-POL01</t>
  </si>
  <si>
    <t>Stavební nákladní výtah montáž + pronájem + demontáž</t>
  </si>
  <si>
    <t>952902110R00</t>
  </si>
  <si>
    <t>Čištění zametáním v místnostech a chodbách</t>
  </si>
  <si>
    <t>SV strana : (58,38+(2,4*4))*2</t>
  </si>
  <si>
    <t>JZ strana : (58,38+(1,2*8))*2</t>
  </si>
  <si>
    <t>962052211R00</t>
  </si>
  <si>
    <t>Bourání zdiva železobetonového nadzákladového</t>
  </si>
  <si>
    <t>panel prahu viz PD : (2,4*0,3*0,3)*8</t>
  </si>
  <si>
    <t>962081131R00</t>
  </si>
  <si>
    <t>Bourání příček ze skleněných copilitových stěn tl. 10 cm</t>
  </si>
  <si>
    <t>JZstrana : 3,21*2,4*10</t>
  </si>
  <si>
    <t>SVstrana : 3,21*2,4*12</t>
  </si>
  <si>
    <t xml:space="preserve">13. NP technické místnost střechy : </t>
  </si>
  <si>
    <t>SV strana : 7*2,6*2</t>
  </si>
  <si>
    <t>965048150R00</t>
  </si>
  <si>
    <t>Dočištění povrchu po vybourání dlažeb, tmel do 50%</t>
  </si>
  <si>
    <t>968072455R00</t>
  </si>
  <si>
    <t>Vybourání kovových dveřních zárubní pl. do 2 m2</t>
  </si>
  <si>
    <t>SZ strana 13.NP - střecha : 0,9*2*2</t>
  </si>
  <si>
    <t>JV strana 13.NP - střecha : 0,9*2*2</t>
  </si>
  <si>
    <t>968072456R00</t>
  </si>
  <si>
    <t>Vybourání kovových dveřních zárubní pl. nad 2 m2</t>
  </si>
  <si>
    <t>SV strana : 2,4*2,1*2</t>
  </si>
  <si>
    <t>JZ strana : 2,4*2,1*6</t>
  </si>
  <si>
    <t>970251300R00</t>
  </si>
  <si>
    <t>Řezání železobetonu hl. řezu 300 mm</t>
  </si>
  <si>
    <t>nařezání panelu na odbourání prahu viz PD : 0,3*16</t>
  </si>
  <si>
    <t>978015291R00</t>
  </si>
  <si>
    <t>Otlučení omítek vnějších MVC v složit.1-4 do 100 %</t>
  </si>
  <si>
    <t>978059631R00</t>
  </si>
  <si>
    <t>Odsekání vnějších obkladů stěn nad 2 m2</t>
  </si>
  <si>
    <t>999281213R00</t>
  </si>
  <si>
    <t>Přesun hmot, opravy vněj. plášťů výšky do 48 m</t>
  </si>
  <si>
    <t>Přesun hmot</t>
  </si>
  <si>
    <t>POL7_</t>
  </si>
  <si>
    <t>711111001RZ1</t>
  </si>
  <si>
    <t>Izolace proti vlhkosti vodor. nátěr ALP za studena 1x nátěr - včetně dodávky penetračního laku ALP</t>
  </si>
  <si>
    <t>711112002RZ1</t>
  </si>
  <si>
    <t>Izolace proti vlhkosti svislá asf. lak, za studena 1x nátěr - včetné dodávky asfaltového laku</t>
  </si>
  <si>
    <t>SZ základová deska : 3,45*0,8*4</t>
  </si>
  <si>
    <t>JV základová deska : 3,45*0,8*4</t>
  </si>
  <si>
    <t>711141559RT2</t>
  </si>
  <si>
    <t>Izolace proti vlhk. vodorovná pásy přitavením 2 vrstvy - materiál ve specifikaci</t>
  </si>
  <si>
    <t>711142559RT2</t>
  </si>
  <si>
    <t>Izolace proti vlhkosti svislá pásy přitavením 2 vrstvy - materiál ve specifikaci</t>
  </si>
  <si>
    <t>711212001R00</t>
  </si>
  <si>
    <t>Hydroizolační povlak - nátěr asfaltová opravná stěrka</t>
  </si>
  <si>
    <t>62852251R</t>
  </si>
  <si>
    <t>Pás modifikovaný asfalt  40 special mineral</t>
  </si>
  <si>
    <t>POL3_7</t>
  </si>
  <si>
    <t xml:space="preserve">mat. + 10% převaz a průřez : </t>
  </si>
  <si>
    <t xml:space="preserve">  izolace vodorovná : 33,12</t>
  </si>
  <si>
    <t xml:space="preserve">  izolace svislá : 22,08</t>
  </si>
  <si>
    <t xml:space="preserve">    55,02*1,1</t>
  </si>
  <si>
    <t>baleno 7,5 m2 : 8*7,5</t>
  </si>
  <si>
    <t>628522691R</t>
  </si>
  <si>
    <t>Pás modifikovaný asfalt  AL 40 mineral</t>
  </si>
  <si>
    <t>69366199R</t>
  </si>
  <si>
    <t>Geotextilie  500 g/m2 š. 200cm 100% PP</t>
  </si>
  <si>
    <t xml:space="preserve">  mat. + 10% převaz a průřez : 69,68*1,1</t>
  </si>
  <si>
    <t>77</t>
  </si>
  <si>
    <t>998711201R00</t>
  </si>
  <si>
    <t>Přesun hmot pro izolace proti vodě, výšky do 6 m</t>
  </si>
  <si>
    <t>728114111R00</t>
  </si>
  <si>
    <t>Montáž potrubí plastového kruhového do d 100 mm</t>
  </si>
  <si>
    <t>240*0,27</t>
  </si>
  <si>
    <t>728415111R00</t>
  </si>
  <si>
    <t>Montáž mřížky větrací nebo ventilační do 0,04 m2</t>
  </si>
  <si>
    <t>728415811R00</t>
  </si>
  <si>
    <t>Demontáž mřížky větrací nebo ventilační do 0,04 m2</t>
  </si>
  <si>
    <t>2835PC</t>
  </si>
  <si>
    <t>Mřížka větrací PVC kulatá 125 mm se síťkou bílá</t>
  </si>
  <si>
    <t>998728205R00</t>
  </si>
  <si>
    <t>Přesun hmot pro vzduchotechniku, výšky do 48 m</t>
  </si>
  <si>
    <t>612410F</t>
  </si>
  <si>
    <t>Montáž vnitřní plastový parapet O01 : 52,8</t>
  </si>
  <si>
    <t>Montáž vnitřní plastový parapet O04 : 26,8</t>
  </si>
  <si>
    <t>764 O01</t>
  </si>
  <si>
    <t>Montáž vnitřní plastový parapet (s bočními krytkami) 2,40 x 0,25 cm, pozice O01</t>
  </si>
  <si>
    <t>764 O04</t>
  </si>
  <si>
    <t>Montáž vnitřní plastový parapet (s bočními krytkami) 3,35 x 0,25 cm, pozice O04</t>
  </si>
  <si>
    <t>764374121R00</t>
  </si>
  <si>
    <t>Profil okapní Al pro ukončení balkonů Standard</t>
  </si>
  <si>
    <t>RTS 17/ I</t>
  </si>
  <si>
    <t>SV strana : 3*12*2</t>
  </si>
  <si>
    <t>JZ strana : 3*12*12</t>
  </si>
  <si>
    <t>764410850R00</t>
  </si>
  <si>
    <t>Demontáž oplechování parapetů,rš od 100 do 330 mm</t>
  </si>
  <si>
    <t>k 01 m : 2,15*216</t>
  </si>
  <si>
    <t>k 03 m : 2,15*192</t>
  </si>
  <si>
    <t>k 05 m : 3,1*2</t>
  </si>
  <si>
    <t>764 k01</t>
  </si>
  <si>
    <t>Vnější FeZn lakovaný systémový parapet oken FeZn lakovaný, r.š. 360 délka 2,15, cel. 216 kus</t>
  </si>
  <si>
    <t xml:space="preserve">byty : </t>
  </si>
  <si>
    <t xml:space="preserve">  m : 2,15*216</t>
  </si>
  <si>
    <t>kus : 216</t>
  </si>
  <si>
    <t>764 k02</t>
  </si>
  <si>
    <t>Vnější FeZn lakovaný systémový parapet oken FeZn lakovaný, r.š. 250 délka 2,15, cel. 192 ks</t>
  </si>
  <si>
    <t xml:space="preserve">  m : 2,15*192</t>
  </si>
  <si>
    <t>kus : 192</t>
  </si>
  <si>
    <t>764 k03</t>
  </si>
  <si>
    <t>Vnější FeZn lakovaný systémový parapet oken FeZn lakovaný, r.š. 250 délka 7,00, cel. 4 kus</t>
  </si>
  <si>
    <t xml:space="preserve">technické podlaží : </t>
  </si>
  <si>
    <t xml:space="preserve">  m : 7*4</t>
  </si>
  <si>
    <t>kus : 4</t>
  </si>
  <si>
    <t>764 k05</t>
  </si>
  <si>
    <t>Okapnice z poplastovaného AL plechu tl. 1 mm r.š. 250 mm délka 3 m, cel. 168 kusů, dle PD</t>
  </si>
  <si>
    <t>SV strana : 12*2</t>
  </si>
  <si>
    <t>JZ strana : 12*12</t>
  </si>
  <si>
    <t>Vnitřní plastový parapet (s bočními krytkami) 2,4 x 0,25 cm</t>
  </si>
  <si>
    <t>2,4*20</t>
  </si>
  <si>
    <t>Vnitřní plastový parapet (s bočními krytkami) 3,35 x 0,25 cm</t>
  </si>
  <si>
    <t>3,35*8</t>
  </si>
  <si>
    <t>998764205R00</t>
  </si>
  <si>
    <t>Přesun hmot pro klempířské konstr., výšky do 48 m</t>
  </si>
  <si>
    <t>210062095R0F</t>
  </si>
  <si>
    <t>Montáž tabulek domovních číslovacích apod.</t>
  </si>
  <si>
    <t>POL1_9</t>
  </si>
  <si>
    <t>210062195R0F</t>
  </si>
  <si>
    <t>Demontáž tabulek domovních číslovacích apod.</t>
  </si>
  <si>
    <t>767 PC 01</t>
  </si>
  <si>
    <t>Montáž skleněné stříšky nad vchodové dveře</t>
  </si>
  <si>
    <t>ksu</t>
  </si>
  <si>
    <t>767 PC 02</t>
  </si>
  <si>
    <t>Úprava a repase madla zábradlí lodžií - zkrácení kpl. a oškrábání nosné ocel. konstrukce zábradlí</t>
  </si>
  <si>
    <t>767 PC 03</t>
  </si>
  <si>
    <t>Demontáž zasklení lodžií</t>
  </si>
  <si>
    <t>JZ strana : 7+6+9+5+5+2</t>
  </si>
  <si>
    <t>767061001F00</t>
  </si>
  <si>
    <t>D+Montáž schránek poštovních 64 ks</t>
  </si>
  <si>
    <t>970251200R01</t>
  </si>
  <si>
    <t>Ochranna stávajících konstrukcí při řezání zábradí lodžie</t>
  </si>
  <si>
    <t>SZ strana : 12*2</t>
  </si>
  <si>
    <t>767 PC 101</t>
  </si>
  <si>
    <t>Rovná skleněná stříška s rameny 2400x1000mm dle PD</t>
  </si>
  <si>
    <t>998767205R00</t>
  </si>
  <si>
    <t>Přesun hmot pro zámečnické konstr., výšky do 48 m</t>
  </si>
  <si>
    <t>787600802R00</t>
  </si>
  <si>
    <t>Vysklívání oken skla plochého o ploše nad 1 m2</t>
  </si>
  <si>
    <t>JZ strana : 7+6+9+5+5+2*(1,5*3,2)</t>
  </si>
  <si>
    <t>JZ stana : 2,4*2,1*6</t>
  </si>
  <si>
    <t>SV stana : 2,4*2,1*2</t>
  </si>
  <si>
    <t>998787102R00</t>
  </si>
  <si>
    <t>Přesun hmot pro zasklívání, výšky do 12 m</t>
  </si>
  <si>
    <t>950-001</t>
  </si>
  <si>
    <t>Zednické výpomoci pro řemesla</t>
  </si>
  <si>
    <t>h</t>
  </si>
  <si>
    <t>25*4</t>
  </si>
  <si>
    <t>979012112R00</t>
  </si>
  <si>
    <t>Svislá doprava suti na výšku do 3,5 m</t>
  </si>
  <si>
    <t>Přesun suti</t>
  </si>
  <si>
    <t>POL8_</t>
  </si>
  <si>
    <t>979012119R00</t>
  </si>
  <si>
    <t>Příplatek k suti za každých dalších 3,5 m výšky</t>
  </si>
  <si>
    <t>979082111R00</t>
  </si>
  <si>
    <t>Vnitrostaveništní doprava suti do 10 m</t>
  </si>
  <si>
    <t>979082121R00</t>
  </si>
  <si>
    <t>Příplatek k vnitrost. dopravě suti za dalších 5 m</t>
  </si>
  <si>
    <t>979082213R00</t>
  </si>
  <si>
    <t>Vodorovná doprava suti po suchu do 1 km</t>
  </si>
  <si>
    <t>979082219R00</t>
  </si>
  <si>
    <t>Příplatek za dopravu suti po suchu za další 1 km</t>
  </si>
  <si>
    <t>979087212R00</t>
  </si>
  <si>
    <t xml:space="preserve">Nakládání suti na dopravní prostředky </t>
  </si>
  <si>
    <t>979093111R00</t>
  </si>
  <si>
    <t>Uložení suti na skládku bez zhutnění</t>
  </si>
  <si>
    <t>979999999R00</t>
  </si>
  <si>
    <t>Poplatek za skladku</t>
  </si>
  <si>
    <t>614471715R00</t>
  </si>
  <si>
    <t>Vyspravení beton. konstrukcí - adhézní můstek</t>
  </si>
  <si>
    <t>SV plocha : 3,2*1,2*12*2</t>
  </si>
  <si>
    <t>JZ plocha : 3,2*1,2*12*12</t>
  </si>
  <si>
    <t>622474105R00</t>
  </si>
  <si>
    <t>Reprofilace beton.povrchů sanační maltou, tl. 5 mm</t>
  </si>
  <si>
    <t>645,12*0,05</t>
  </si>
  <si>
    <t>919732111R00</t>
  </si>
  <si>
    <t>Úprava cementobetonového krytu broušením tl. 2 mm</t>
  </si>
  <si>
    <t xml:space="preserve">Čištění zametáním </t>
  </si>
  <si>
    <t>953945214R00</t>
  </si>
  <si>
    <t>Síť proti ptákům oka 50x50 mm, FeZn kotvy</t>
  </si>
  <si>
    <t>3,2*1,5*12*2</t>
  </si>
  <si>
    <t>965081702R00</t>
  </si>
  <si>
    <t>Bourání soklíků z dlažeb keramických</t>
  </si>
  <si>
    <t>JZ strana : (7+6+9+5+5+2)*(1,2+3,2+1,2)</t>
  </si>
  <si>
    <t>965081713RT1</t>
  </si>
  <si>
    <t>Bourání dlažeb keramických tl.10 mm, nad 1 m2 ručně, dlaždice keramické</t>
  </si>
  <si>
    <t>JZ strana : (7+6+9+5+5+2)*(1,2*3,2)</t>
  </si>
  <si>
    <t>970251200E01</t>
  </si>
  <si>
    <t>JV strana : 12*12</t>
  </si>
  <si>
    <t>976071111RF1</t>
  </si>
  <si>
    <t>Uřezání horního zábradlí balkonu</t>
  </si>
  <si>
    <t>711212000R00</t>
  </si>
  <si>
    <t>Penetrace podkladu pod hydroizolační nátěr,vč.dod.</t>
  </si>
  <si>
    <t>SV plocha : 3*1,2*12*2</t>
  </si>
  <si>
    <t>SV sokl : (1,2+3+1,2+3)*12*2*0,2</t>
  </si>
  <si>
    <t>JZ plocha : (3*1,2*12*12)</t>
  </si>
  <si>
    <t>JZ sokl : (1,2+3+1,2+3)*12*12*0,2</t>
  </si>
  <si>
    <t>711212001RT1</t>
  </si>
  <si>
    <t>Hydroizolační povlak - nátěr mat. ve specifikaci</t>
  </si>
  <si>
    <t>711212601R00</t>
  </si>
  <si>
    <t>Těsnicí pás do spoje podlaha - stěna</t>
  </si>
  <si>
    <t>SV plocha : (1,2+3+1,2+3)*12*2</t>
  </si>
  <si>
    <t>JZ plocha : (1,2+3+1,2+3)*12*12</t>
  </si>
  <si>
    <t>711212602RT1</t>
  </si>
  <si>
    <t>Těsnicí roh vnější, vnitřní do spoje podlaha-stěna vnější, vnitřní roh</t>
  </si>
  <si>
    <t>SV strana : 2*12*2</t>
  </si>
  <si>
    <t>JZ strana : 2*12*12</t>
  </si>
  <si>
    <t>771 PC 02</t>
  </si>
  <si>
    <t>Jednosložková vysoce elastická hydroizolační stěrka</t>
  </si>
  <si>
    <t xml:space="preserve">SV strana : </t>
  </si>
  <si>
    <t xml:space="preserve">  mat. + 5% ztratné : 887,04*2,6*1,05</t>
  </si>
  <si>
    <t>2422</t>
  </si>
  <si>
    <t>998711203R00</t>
  </si>
  <si>
    <t>Přesun hmot pro izolace proti vodě, výšky do 60 m</t>
  </si>
  <si>
    <t>764374121R0F</t>
  </si>
  <si>
    <t>Montáž profil okapní Al pro ukončení balkonů mat. ve specifikaci</t>
  </si>
  <si>
    <t>764 k04</t>
  </si>
  <si>
    <t>Okapnice z poplastovaného AL plechu tl. 1 mm r.š. 360 mm délka 3 m, cel. 168 kusů, dle PD</t>
  </si>
  <si>
    <t>767 PC 0004</t>
  </si>
  <si>
    <t>Oškrábání nosné ocel. konstrukce zábradlí lodžií na kov a zhotovení nového antikorozního nátěru  dle PD</t>
  </si>
  <si>
    <t>Konstrukce zaslkení 1 -10 podlaží</t>
  </si>
  <si>
    <t>JZ strana : 120</t>
  </si>
  <si>
    <t>Konstrukce zaslkení 11 -12 podlaží</t>
  </si>
  <si>
    <t>24</t>
  </si>
  <si>
    <t>Statické posouzení</t>
  </si>
  <si>
    <t>627991037R00</t>
  </si>
  <si>
    <t>Těsnění spár zatmelením lukoprénem utěsnění spáry styku okapová lišta dlažba</t>
  </si>
  <si>
    <t>771101101R00</t>
  </si>
  <si>
    <t>Vysávání podlah prům.vysavačem pro pokládku dlažby</t>
  </si>
  <si>
    <t>JZ plocha : 3*1,2*12*12</t>
  </si>
  <si>
    <t>771101111T00</t>
  </si>
  <si>
    <t>Vyrovnání podkladů maltou ze SMS tl. do 10 mm š 20 cm, schodek balkonu</t>
  </si>
  <si>
    <t>SV stana - schodek balkonu : 12*2*0,8</t>
  </si>
  <si>
    <t>JZ stana - schodek balkonu : 12*12*0,8</t>
  </si>
  <si>
    <t>771101210R00</t>
  </si>
  <si>
    <t>Penetrace podkladu pod dlažby</t>
  </si>
  <si>
    <t>scodek baklonů : (14*12*0,8)*0,35</t>
  </si>
  <si>
    <t>771120111R00</t>
  </si>
  <si>
    <t>Kladení dlaždic na stupnice do tmele, jedna řada schodek balkonu</t>
  </si>
  <si>
    <t>SV strana : 12*2*0,8</t>
  </si>
  <si>
    <t>JZ strana : 12*12*0,8</t>
  </si>
  <si>
    <t>771130113R00</t>
  </si>
  <si>
    <t>Obklad soklíků rovných do tmele výšky do 200 mm</t>
  </si>
  <si>
    <t>SV sokl : (1,2+3+1,2*3)*12*2</t>
  </si>
  <si>
    <t>JZ sokl : (1,2+3+1,2*3)*12*12</t>
  </si>
  <si>
    <t>771212113R00</t>
  </si>
  <si>
    <t>Kladení dlažby keramické do TM, vel. do 300x300 mm</t>
  </si>
  <si>
    <t>771478001RT1</t>
  </si>
  <si>
    <t>Montáž lišt schodišťových stupňů i soklíků</t>
  </si>
  <si>
    <t>771578011R00</t>
  </si>
  <si>
    <t>Spára podlaha - soklík, silikonem</t>
  </si>
  <si>
    <t>771 PC 01</t>
  </si>
  <si>
    <t>Flexibilní lepidlo na obklady a dlažbu mrazuvzdorné</t>
  </si>
  <si>
    <t xml:space="preserve">  mat. + 5% ztratné : 934,08*4*1,05</t>
  </si>
  <si>
    <t>baleno 25 kg : 157*25</t>
  </si>
  <si>
    <t>771 PC 03</t>
  </si>
  <si>
    <t>PROFIL 10mm, 2,5m ,,L" ukončovací AL</t>
  </si>
  <si>
    <t>mat. + ztratné : 62</t>
  </si>
  <si>
    <t>771 PC 04</t>
  </si>
  <si>
    <t>Spárovací hmota barevná</t>
  </si>
  <si>
    <t xml:space="preserve">  mat. + 5% ztratné : 934,08*0,25*1,05</t>
  </si>
  <si>
    <t>baleno 12,5 kg : 20*12,5</t>
  </si>
  <si>
    <t>771 PC 05</t>
  </si>
  <si>
    <t>Dlažba matná 300x300x9 mm slinutá protiskluzná</t>
  </si>
  <si>
    <t xml:space="preserve">mat. +5% průřez : </t>
  </si>
  <si>
    <t xml:space="preserve">  SV plocha : (3*1,2*12*2)</t>
  </si>
  <si>
    <t xml:space="preserve">  JZ plocha : (3*1,2*12*12)</t>
  </si>
  <si>
    <t xml:space="preserve">  SV sokl : ((1,2+3+1,2+3)*12*2)*0,3</t>
  </si>
  <si>
    <t xml:space="preserve">  JZ sokl : (1,2+3+1,2+3)*12*12*0,3</t>
  </si>
  <si>
    <t xml:space="preserve">    1028,16*1,05</t>
  </si>
  <si>
    <t>cel. baleno 1,09m2 : 991*1,09</t>
  </si>
  <si>
    <t>998771205R00</t>
  </si>
  <si>
    <t>Přesun hmot pro podlahy z dlaždic, výšky do 48 m</t>
  </si>
  <si>
    <t>317121033RT2</t>
  </si>
  <si>
    <t>Překlad nenosný do příčky překlad  1200 x 249 x 100 mm</t>
  </si>
  <si>
    <t>342255022R00</t>
  </si>
  <si>
    <t>Příčky z desek plynosilikát tl. 7,5 cm</t>
  </si>
  <si>
    <t xml:space="preserve">sklepy č.1 : </t>
  </si>
  <si>
    <t>stěna : (10,35+3,225+5,895)*2</t>
  </si>
  <si>
    <t>odpočet dveří : -2*0,6*18</t>
  </si>
  <si>
    <t>příčka : (1,15*21)*2,6</t>
  </si>
  <si>
    <t>stěna : (5,544+4,447)*2</t>
  </si>
  <si>
    <t>odpočet dveří : -2*0,6*9</t>
  </si>
  <si>
    <t>příčka : (1,15*10)*2,6</t>
  </si>
  <si>
    <t>stěna : 3,45*2</t>
  </si>
  <si>
    <t>odpočet dveří : -2*0,6*2</t>
  </si>
  <si>
    <t>příčka : 1,05*2,6</t>
  </si>
  <si>
    <t>stěna : (4,23+5,6)*2</t>
  </si>
  <si>
    <t>odpočet dveří : -2*0,6*4</t>
  </si>
  <si>
    <t>příčka : (1,15*5)*2,6</t>
  </si>
  <si>
    <t>stěna : (4,509+5,167)*2</t>
  </si>
  <si>
    <t>příčka : 1,06*2,6</t>
  </si>
  <si>
    <t>stěna : (5,67+3,075+10,619)*2</t>
  </si>
  <si>
    <t>odpočet dveří : -2*0,6*11</t>
  </si>
  <si>
    <t>příčka : (1,056*7)*2,6+(1,27*7)*2,6</t>
  </si>
  <si>
    <t xml:space="preserve">sklepy 2 : </t>
  </si>
  <si>
    <t>kpl viz sklepy č. 1 : 269,8212</t>
  </si>
  <si>
    <t>342255024R00</t>
  </si>
  <si>
    <t>Příčky z desek plynosilikát tl. 10 cm</t>
  </si>
  <si>
    <t>vyzdívka předěl kočárkány : (3,45+1)*2,6*2</t>
  </si>
  <si>
    <t>odpočet výplní : -2*0,8*2</t>
  </si>
  <si>
    <t>vyzdívka u výtahu : 1,65*2,6*13*2</t>
  </si>
  <si>
    <t>342291111R2F</t>
  </si>
  <si>
    <t>Ukotvení příčka tl -10cm PU pěna</t>
  </si>
  <si>
    <t>příčka : 1,15*21</t>
  </si>
  <si>
    <t>příčka : 1,15*10</t>
  </si>
  <si>
    <t>příčka : 1,05</t>
  </si>
  <si>
    <t>příčka : 1,15*5</t>
  </si>
  <si>
    <t>příčka : 1,06</t>
  </si>
  <si>
    <t>příčka : (1,056*7)+(1,27*7)</t>
  </si>
  <si>
    <t>kpl viz sklepy č. 1 : 71,292</t>
  </si>
  <si>
    <t>vyzdívka předěl kočárkány : (3,45+1)*2</t>
  </si>
  <si>
    <t>vyzdívka u výtahu : 1,65*13*2</t>
  </si>
  <si>
    <t>342941115R00</t>
  </si>
  <si>
    <t>Připojení příček kotvou vloženou při zdění</t>
  </si>
  <si>
    <t>příčka : 2,6*21</t>
  </si>
  <si>
    <t>příčka : 2,6*11</t>
  </si>
  <si>
    <t>příčka : 2,6*3</t>
  </si>
  <si>
    <t>příčka : 2,6*6</t>
  </si>
  <si>
    <t>příčka : 2,6*14</t>
  </si>
  <si>
    <t>sklepy 2 : 179,4</t>
  </si>
  <si>
    <t>kpl viz sklepy č. 1 : 179,4</t>
  </si>
  <si>
    <t>vyzdívka předěl kočárkány : 2,6*2*2</t>
  </si>
  <si>
    <t>vyzdívka u výtahu : 2,6*2*13*2</t>
  </si>
  <si>
    <t>417320019RA0</t>
  </si>
  <si>
    <t>Ztužující věnec ŽB beton C 12/15, 75 x 10 cm</t>
  </si>
  <si>
    <t>Agregovaná položka</t>
  </si>
  <si>
    <t>POL2_1</t>
  </si>
  <si>
    <t>stěna : (10,35+3,225+5,895)</t>
  </si>
  <si>
    <t>stěna : (5,544+4,447)</t>
  </si>
  <si>
    <t>stěna : (4,23+5,6)</t>
  </si>
  <si>
    <t>stěna : (4,509+5,167)</t>
  </si>
  <si>
    <t>stěna : 3,45</t>
  </si>
  <si>
    <t>stěna : (5,67+3,075+10,619)</t>
  </si>
  <si>
    <t>kpl viz sklepy č. 1 : 78,681</t>
  </si>
  <si>
    <t>601011141R00</t>
  </si>
  <si>
    <t>Štuk na stropech ručně</t>
  </si>
  <si>
    <t>601011193R00</t>
  </si>
  <si>
    <t>Kontaktní nátěr pod omítky bílý</t>
  </si>
  <si>
    <t>601016191R00</t>
  </si>
  <si>
    <t>Penetrační nátěr stropů</t>
  </si>
  <si>
    <t xml:space="preserve">vstupní podlaží č. 1 : </t>
  </si>
  <si>
    <t>10,6*3,45</t>
  </si>
  <si>
    <t>11,85*3,45</t>
  </si>
  <si>
    <t>15,45*3,45</t>
  </si>
  <si>
    <t>8,35*3,45</t>
  </si>
  <si>
    <t xml:space="preserve">vstupní podlaží č. 2 : </t>
  </si>
  <si>
    <t>290,3175</t>
  </si>
  <si>
    <t xml:space="preserve">  vyzdívka předěl kočárkány : (3,45+1)*2,6*2</t>
  </si>
  <si>
    <t xml:space="preserve">  odpočet výplní : -2*0,8*2</t>
  </si>
  <si>
    <t xml:space="preserve">  vyzdívka u výtahu : 1,65*2,6*13*2</t>
  </si>
  <si>
    <t>128,28*2</t>
  </si>
  <si>
    <t>602011193R00</t>
  </si>
  <si>
    <t>612409991RT2</t>
  </si>
  <si>
    <t>Začištění omítek kolem oken,dveří apod. s použitím suché maltové směsi</t>
  </si>
  <si>
    <t>Příčky z desek Ytong tl. 10 cm : 128,28</t>
  </si>
  <si>
    <t>okolo zárubní : 24*4,8</t>
  </si>
  <si>
    <t>612421131RT2</t>
  </si>
  <si>
    <t>Oprava vápen.omítek stěn do 5 % pl. - štukových s použitím suché maltové směsi</t>
  </si>
  <si>
    <t>(10,6+3,45)*2*2,6</t>
  </si>
  <si>
    <t>(11,85+3,45)*2+(3,45*4)*2,6</t>
  </si>
  <si>
    <t>(15,45+3,45)*2+(3,45*8)+(2,4*2)*2,6</t>
  </si>
  <si>
    <t>(14,35+3,45)*2+(3,45*10)*2,6</t>
  </si>
  <si>
    <t>(8,35+3,45)*2+(3,45*4)*2,6</t>
  </si>
  <si>
    <t>(15,45+3,45)*2+(3,45*8)+(2,4*4)*2,6</t>
  </si>
  <si>
    <t>632,1000</t>
  </si>
  <si>
    <t>256,5600</t>
  </si>
  <si>
    <t>614472630R00</t>
  </si>
  <si>
    <t>Oprava vnitř.beton.konstr.pl.do 1 m2 tl.30 mm</t>
  </si>
  <si>
    <t>oprava ostění po vybouraných zárubní kočárkárny : 1+1</t>
  </si>
  <si>
    <t>Zatepl.syst. ETICS, fasáda, miner.desky 100 mm zakončený stěrkou s výztužnou tkaninou lambda=0,036 W/mK</t>
  </si>
  <si>
    <t>(1,4*1+1,3*3,45+2,3*3,45+8,35*3,45+3,85*1,65+1,8*3,45+2,4*3,45+2,8*3,45+1,2*3,45)*2</t>
  </si>
  <si>
    <t>622312332RV1</t>
  </si>
  <si>
    <t>Zatepl.syst.ETICS, fasáda,  tl.100 mm zakončený stěrkou s výztužnou tkaninou lambda= 0,039W/mK</t>
  </si>
  <si>
    <t>580,635-154,54</t>
  </si>
  <si>
    <t>628195001R1G</t>
  </si>
  <si>
    <t>Očištění zdí ručně</t>
  </si>
  <si>
    <t>Vyspravení beton. konstrukcí - adhézní můstek do30%</t>
  </si>
  <si>
    <t xml:space="preserve">  vstupní podlaží č. 1 : </t>
  </si>
  <si>
    <t xml:space="preserve">    10,6*3,45</t>
  </si>
  <si>
    <t xml:space="preserve">    11,85*3,45</t>
  </si>
  <si>
    <t xml:space="preserve">    15,45*3,45</t>
  </si>
  <si>
    <t xml:space="preserve">    8,35*3,45</t>
  </si>
  <si>
    <t xml:space="preserve">  vstupní podlaží č. 2 : </t>
  </si>
  <si>
    <t xml:space="preserve">    290,3175</t>
  </si>
  <si>
    <t>580,635*0,3</t>
  </si>
  <si>
    <t>Reprofilace beton.povrchů sanační maltou, tl. 5 mm do 30%</t>
  </si>
  <si>
    <t>174,19*0,05</t>
  </si>
  <si>
    <t>64 PC 01</t>
  </si>
  <si>
    <t>D+M Kování koule-klika nerez mat. P/D01</t>
  </si>
  <si>
    <t>64 PC 02</t>
  </si>
  <si>
    <t>D+M Kování klika-klika obyč. sklepní kóje, P/D01a</t>
  </si>
  <si>
    <t>136</t>
  </si>
  <si>
    <t>642942111R00</t>
  </si>
  <si>
    <t>Osazení zárubní dveřních ocelových, pl. do 2,5 m2</t>
  </si>
  <si>
    <t>dveře do kočárkárny : 2</t>
  </si>
  <si>
    <t>dveře na schodiště kde bude skládek : 26</t>
  </si>
  <si>
    <t>dveře do sklepních kójí : 60+60</t>
  </si>
  <si>
    <t>16</t>
  </si>
  <si>
    <t>Montáž vložky -bezpečnostní zámek s vložkou RC2 vč. dodávky P/D04</t>
  </si>
  <si>
    <t>kočárkárna : 1+1</t>
  </si>
  <si>
    <t>skladovací prostor u výtahu : 13+13</t>
  </si>
  <si>
    <t>sklepní kóje : 60+60</t>
  </si>
  <si>
    <t>766662112R00</t>
  </si>
  <si>
    <t>Montáž dveří do rám.zárubně 1kříd. š.do 80 cm</t>
  </si>
  <si>
    <t>55330365R</t>
  </si>
  <si>
    <t>Zárubeň ocelová YH 75   600x1970x75</t>
  </si>
  <si>
    <t>55330382R</t>
  </si>
  <si>
    <t>Zárubeň ocelová YH100   800x1970x100</t>
  </si>
  <si>
    <t>611601201R</t>
  </si>
  <si>
    <t>Dveře vnitřní CPL 0,2 KLASIK plné 1kř. 60x197 cm dle PD P/D01</t>
  </si>
  <si>
    <t>sklepní kóje : 60+60+16</t>
  </si>
  <si>
    <t>611601203R</t>
  </si>
  <si>
    <t>Dveře vnitřní CPL 0,2 KLASIK plné 1kř. 80x197 cm dle PD P/D01</t>
  </si>
  <si>
    <t>64 PC 101</t>
  </si>
  <si>
    <t>Výroba klíčů z bezpečnostní vložkou RC3 do kočárkárny pro domácnost 1 klíč</t>
  </si>
  <si>
    <t>sklep : 136*2</t>
  </si>
  <si>
    <t>kočárkárna : 120</t>
  </si>
  <si>
    <t>941955001R00</t>
  </si>
  <si>
    <t>Lešení lehké pomocné, výška podlahy do 1,2 m</t>
  </si>
  <si>
    <t>967041112R00</t>
  </si>
  <si>
    <t>Přisekání rovných ostění bez odstupu v betonu</t>
  </si>
  <si>
    <t>po vybouraných zárubní u kočárkárny : (2+,08+2)*0,25*2</t>
  </si>
  <si>
    <t>978013111R00</t>
  </si>
  <si>
    <t>Otlučení omítek vnitřních stěn v rozsahu do 5 %</t>
  </si>
  <si>
    <t>999281108R00</t>
  </si>
  <si>
    <t>Přesun hmot pro opravy a údržbu do výšky 12 m</t>
  </si>
  <si>
    <t>762111811R00</t>
  </si>
  <si>
    <t>Demontáž stěn z hranolků, fošen nebo latí</t>
  </si>
  <si>
    <t xml:space="preserve">Demontáž sklepních kójí A : </t>
  </si>
  <si>
    <t>9,1*2,6+(1,15*2,6*10)+3,1*2,6+(1,25*2,6*4)+4*2,6+(1,25*2,6*5)</t>
  </si>
  <si>
    <t>3,9*2,6+(1,15*2,6*4)+3,15*2,6+(1,2*2,6*4)</t>
  </si>
  <si>
    <t>3,45*2,6+1,5*2,6</t>
  </si>
  <si>
    <t>4*2,6+(1,15*2,6*3)+4,9+2,6+(1,25*2,6*2)</t>
  </si>
  <si>
    <t>4,1*2,6+(1,1*2,6*3)+3,1*2,6+(1,1*2,6*3)+9,1*2,6+(1,3*2,6*6)</t>
  </si>
  <si>
    <t xml:space="preserve">Demontáž sklepních kójí B : </t>
  </si>
  <si>
    <t>998762202R00</t>
  </si>
  <si>
    <t>Přesun hmot pro tesařské konstrukce, výšky do 12 m</t>
  </si>
  <si>
    <t>767995145RSF</t>
  </si>
  <si>
    <t>Výroba a montáž kov. atypických konstr. mříží nad sklepní kóje vč. povrch. úpavy žár. zinek</t>
  </si>
  <si>
    <t>998767202R00</t>
  </si>
  <si>
    <t>Přesun hmot pro zámečnické konstr., výšky do 12 m</t>
  </si>
  <si>
    <t>622904RF4</t>
  </si>
  <si>
    <t>Ruční čištění ocelovým kartáčem do 10%</t>
  </si>
  <si>
    <t>633811111RF4</t>
  </si>
  <si>
    <t>Broušení podlah beton -2mm</t>
  </si>
  <si>
    <t>777101101R00</t>
  </si>
  <si>
    <t>Příprava podkladu - vysávání podlah prům.vysavačem</t>
  </si>
  <si>
    <t>777116041R00</t>
  </si>
  <si>
    <t>Podlahy lité epoxidové</t>
  </si>
  <si>
    <t>POL1_</t>
  </si>
  <si>
    <t>998777202R00</t>
  </si>
  <si>
    <t>Přesun hmot pro podlahy syntetické, výšky do 12 m</t>
  </si>
  <si>
    <t>783 PC 01</t>
  </si>
  <si>
    <t>Nátěr zárubní syntetický OK "A" 1x + 2x email</t>
  </si>
  <si>
    <t>784011111R00</t>
  </si>
  <si>
    <t>Oprášení/ometení podkladu</t>
  </si>
  <si>
    <t xml:space="preserve">vstupní podlaží č. 1 stěny : </t>
  </si>
  <si>
    <t xml:space="preserve">vstupní podlaží  č. 2 stěny : </t>
  </si>
  <si>
    <t xml:space="preserve">vstupní podlaží č. 1 stropy : </t>
  </si>
  <si>
    <t xml:space="preserve">vstupní podlaží č. 2 stropy : </t>
  </si>
  <si>
    <t>784191101R00</t>
  </si>
  <si>
    <t>Penetrace podkladu univerzální 1x</t>
  </si>
  <si>
    <t>po vyzdívce příky kočárkány : (3,45+1)*2,6*2</t>
  </si>
  <si>
    <t>nová místnot u výtahu stěny : (1,8+2,4+3,45+2,4)*2,6*13*2</t>
  </si>
  <si>
    <t>nová místnot u výtahu strop : 2,4*3,45*13*2</t>
  </si>
  <si>
    <t>odpočet výplní : -2,1*1,6*13*2</t>
  </si>
  <si>
    <t>784195112R00</t>
  </si>
  <si>
    <t>Malba Standard, bílá, bez penetrace, 2 x</t>
  </si>
  <si>
    <t>980-001</t>
  </si>
  <si>
    <t>Vyklizení sklepních prostorů včetně likvidace</t>
  </si>
  <si>
    <t>Nakládání suti na dopravní prostředky</t>
  </si>
  <si>
    <t>Kontaktní nátěr pod omítky</t>
  </si>
  <si>
    <t xml:space="preserve">  dům č. 1 : </t>
  </si>
  <si>
    <t xml:space="preserve">  vsrup do domu č. 1  SV : 1,2*2</t>
  </si>
  <si>
    <t xml:space="preserve">  vsrup do domu č. 1  JZ : 1,2*2</t>
  </si>
  <si>
    <t xml:space="preserve">  kočárkárna a prostor před schránkami - C : (3,45+7)*2</t>
  </si>
  <si>
    <t xml:space="preserve">  vstopní chodba - D : (3,45+8,35)*2+(1,65+3,85)*2+(3,45+1,8)*2</t>
  </si>
  <si>
    <t xml:space="preserve">  dům č. 2 : </t>
  </si>
  <si>
    <t xml:space="preserve">  opakuje se : 70,8</t>
  </si>
  <si>
    <t>141,6*0,1</t>
  </si>
  <si>
    <t>612403400F11</t>
  </si>
  <si>
    <t>Oprava omítky po vybourání soklu dlažby vyplň rýh stěn š 10cm</t>
  </si>
  <si>
    <t>631315621R00</t>
  </si>
  <si>
    <t>Mazanina betonová tl. 12 - 24 cm C 20/25</t>
  </si>
  <si>
    <t xml:space="preserve">  vsrup do domu č. 1  SV : 3,45*1,2</t>
  </si>
  <si>
    <t xml:space="preserve">  vsrup do domu č. 1  JZ : 3,45*1,2</t>
  </si>
  <si>
    <t xml:space="preserve">  kočárkárna a prostor před schránkami - C : 3,45*7</t>
  </si>
  <si>
    <t xml:space="preserve">  vstopní chodba - D : 3,45*8,35+1,65*3,85+3,45*1,8</t>
  </si>
  <si>
    <t xml:space="preserve">  opakuje se : 73,8</t>
  </si>
  <si>
    <t xml:space="preserve">    </t>
  </si>
  <si>
    <t>celková plocha : 147,6*0,14</t>
  </si>
  <si>
    <t>631319165R00</t>
  </si>
  <si>
    <t>Příplatek za konečnou úpravu mazanin tl. 24 cm</t>
  </si>
  <si>
    <t>631319175R00</t>
  </si>
  <si>
    <t>Příplatek za stržení povrchu mazaniny tl. 24 cm</t>
  </si>
  <si>
    <t>619991001F00</t>
  </si>
  <si>
    <t>Zakrytí podlah fólie</t>
  </si>
  <si>
    <t xml:space="preserve">dům č. 1 : </t>
  </si>
  <si>
    <t>vsrup do domu č. 1  SV : 3,45*1,2</t>
  </si>
  <si>
    <t>vsrup do domu č. 1  JZ : 3,45*1,2</t>
  </si>
  <si>
    <t>kočárkárna a prostor před schránkami - C : 3,45*7</t>
  </si>
  <si>
    <t>vstopní chodba - D : 3,45*8,35+1,65*3,85+3,45*1,8</t>
  </si>
  <si>
    <t xml:space="preserve">dům č. 2 : </t>
  </si>
  <si>
    <t>opakuje se : 73,8</t>
  </si>
  <si>
    <t>63 PC 01</t>
  </si>
  <si>
    <t>Otlučení a vyčištění nesourodé vrstvy podkladu po odstranění povlaku hydroizolace do 20%</t>
  </si>
  <si>
    <t>63 PC 02</t>
  </si>
  <si>
    <t>Penetrace podkladu po odstranění hydroizolace podlah do 20%</t>
  </si>
  <si>
    <t>63 PC 03</t>
  </si>
  <si>
    <t>Oprava betonových potěrů pod izolací do 20%</t>
  </si>
  <si>
    <t>63 PC 04</t>
  </si>
  <si>
    <t>Montáž rohože</t>
  </si>
  <si>
    <t>63 PC 05</t>
  </si>
  <si>
    <t>kovová rohož 90 X 120 CM</t>
  </si>
  <si>
    <t>952901114R00</t>
  </si>
  <si>
    <t>Vyčištění budov o výšce podlaží nad 4 m</t>
  </si>
  <si>
    <t>952902121R00</t>
  </si>
  <si>
    <t>Odstranění holubího trusu z podlah do tl. 5 cm</t>
  </si>
  <si>
    <t>965041341RT2</t>
  </si>
  <si>
    <t>Bourání lehčených mazanin tl. 10 cm, nad 4 m2 ručně, tl. mazaniny 8 - 10 cm</t>
  </si>
  <si>
    <t>965081713RT2</t>
  </si>
  <si>
    <t>Bourání dlažeb keramických tl.10 mm, nad 1 m2 sbíječka, dlaždice keramické</t>
  </si>
  <si>
    <t xml:space="preserve">Bourání soklíků z dlažeb keramických </t>
  </si>
  <si>
    <t>vsrup do domu č. 1  SV : 1,2*2</t>
  </si>
  <si>
    <t>vsrup do domu č. 1  JZ : 1,2*2</t>
  </si>
  <si>
    <t>kočárkárna a prostor před schránkami - C : (3,45+7)*2</t>
  </si>
  <si>
    <t>vstopní chodba - D : (3,45+8,35)*2+(1,65+3,85)*2+(3,45+1,8)*2</t>
  </si>
  <si>
    <t>opakuje se : 70,8</t>
  </si>
  <si>
    <t>999281105R00</t>
  </si>
  <si>
    <t>Přesun hmot pro opravy a údržbu do výšky 6 m</t>
  </si>
  <si>
    <t>711112001RZ1</t>
  </si>
  <si>
    <t>Izolace proti vlhkosti svis. nátěr ALP, za studena 1x nátěr - včetně dodávky asfaltového laku</t>
  </si>
  <si>
    <t>711130101R00</t>
  </si>
  <si>
    <t>Odstr.izolace proti vlhk.vodor. pásy na sucho,1vrs</t>
  </si>
  <si>
    <t>vodorovně : 147,6</t>
  </si>
  <si>
    <t>svisle : 14,16</t>
  </si>
  <si>
    <t>711141559RT1</t>
  </si>
  <si>
    <t>Izolace proti vlhk. vodorovná pásy přitavením 1 vrstva - materiál ve specifikaci</t>
  </si>
  <si>
    <t>711142559RT1</t>
  </si>
  <si>
    <t>Izolace proti vlhkosti svislá pásy přitavením 1 vrstva - materiál ve specifikaci</t>
  </si>
  <si>
    <t>Hydroizolační povlak, tekutý do 10% z celkové výměry</t>
  </si>
  <si>
    <t>161,76*0,1</t>
  </si>
  <si>
    <t>62852254R</t>
  </si>
  <si>
    <t>Pás modifikovaný asfalt 40 special miner Dek</t>
  </si>
  <si>
    <t xml:space="preserve">  mat. + 10% převaz a půrez : 161,76*1,1</t>
  </si>
  <si>
    <t>24*7,5</t>
  </si>
  <si>
    <t>762512115R00</t>
  </si>
  <si>
    <t>Položení podlahových desek OSB</t>
  </si>
  <si>
    <t>147,6*0,6</t>
  </si>
  <si>
    <t>762811811R00</t>
  </si>
  <si>
    <t>Demontáž záklopů z hrubých prken tl. do 3,2 cm</t>
  </si>
  <si>
    <t>60726012.AR</t>
  </si>
  <si>
    <t>Deska dřevoštěpková OSB 3 N - 4PD tl. 15 mm</t>
  </si>
  <si>
    <t>88,56</t>
  </si>
  <si>
    <t>Přesun hmot pro tesařské konstrukce, výšky do 6 m</t>
  </si>
  <si>
    <t>762526210R00</t>
  </si>
  <si>
    <t>Montáž podlahových lišt</t>
  </si>
  <si>
    <t>u výtahu : 1*13*2</t>
  </si>
  <si>
    <t>vstup do domu přední : 2,1*2</t>
  </si>
  <si>
    <t>vstup do domu zadní : 2,1*2</t>
  </si>
  <si>
    <t>Penetrace podkladu pod dlažby mat. ve specifikaci</t>
  </si>
  <si>
    <t>penetrace pod dlažbu : 147,6</t>
  </si>
  <si>
    <t>penetrace pod soklík : 14,16</t>
  </si>
  <si>
    <t>771111131R00</t>
  </si>
  <si>
    <t>Vyplnění spár tmelem u dlažby mat. ve specifikaci</t>
  </si>
  <si>
    <t>771130111R00</t>
  </si>
  <si>
    <t>Obklad soklíků rovných do tmele výšky do 100 mm</t>
  </si>
  <si>
    <t>vstup do domu č. 1  SV : 1,2*2</t>
  </si>
  <si>
    <t>vstup do domu č. 1  JZ : 1,2*2</t>
  </si>
  <si>
    <t>vstupní chodba - D : (3,45+8,35)*2+(1,65+3,85)*2+(3,45+1,8)*2</t>
  </si>
  <si>
    <t>Kladení dlažby keramické do TM, vel. 300x300 mm</t>
  </si>
  <si>
    <t>vstup do domu č. 1  SV : 3,45*1,2</t>
  </si>
  <si>
    <t>vstup do domu č. 1  JZ : 3,45*1,2</t>
  </si>
  <si>
    <t>vstupní chodba - D : 3,45*8,35+1,65*3,85+3,45*1,8</t>
  </si>
  <si>
    <t>Spára podlaha - stěna, silikonem</t>
  </si>
  <si>
    <t>771579795R00</t>
  </si>
  <si>
    <t>Příplatek za spárování vodotěsnou hmotou - plošně</t>
  </si>
  <si>
    <t>RTS 19/ II</t>
  </si>
  <si>
    <t>59764203R</t>
  </si>
  <si>
    <t>Dlažba matná 300x300x9 mm</t>
  </si>
  <si>
    <t>mat. + 5% průřez : 161,76*1,05</t>
  </si>
  <si>
    <t>baleno 1,1 m2 : 155*1,1</t>
  </si>
  <si>
    <t>771 PC 101</t>
  </si>
  <si>
    <t>lepicí tmel flexibilní</t>
  </si>
  <si>
    <t xml:space="preserve">  mat. + 5% ztratné : 161,76*4*1,05</t>
  </si>
  <si>
    <t>baleno 25 kg : 28*25</t>
  </si>
  <si>
    <t>771 PC 102</t>
  </si>
  <si>
    <t>spárovací hmota flexibilní</t>
  </si>
  <si>
    <t xml:space="preserve">  mat. + 5% ztratné : 161,76*0,4*1,05</t>
  </si>
  <si>
    <t>68</t>
  </si>
  <si>
    <t>771 PC 103</t>
  </si>
  <si>
    <t>Lišta AL profil ukončovací "L" 10 mm délka 250 cm</t>
  </si>
  <si>
    <t>13+4</t>
  </si>
  <si>
    <t>998771201R00</t>
  </si>
  <si>
    <t>Přesun hmot pro podlahy z dlaždic, výšky do 6 m</t>
  </si>
  <si>
    <t>979087112R00</t>
  </si>
  <si>
    <t>979081111R00</t>
  </si>
  <si>
    <t>Odvoz suti a vybour. hmot na skládku do 1 km</t>
  </si>
  <si>
    <t>979081121R00</t>
  </si>
  <si>
    <t>Příplatek k odvozu za každý další 1 km</t>
  </si>
  <si>
    <t xml:space="preserve">Poplatek za skládku 10 % příměsí </t>
  </si>
  <si>
    <t>celková plocha : 812,5362+144,8712</t>
  </si>
  <si>
    <t xml:space="preserve">střecha celkem : </t>
  </si>
  <si>
    <t>((3,6*11,19)+(3,6*12,39)+(14,79*15,99)+(3,6*12,39)+(3,6*11,19))*2</t>
  </si>
  <si>
    <t>střecha - okolo atiky : (11,19+(2,4*4)+58,375+11,19+(1,2*8)+58,375)*0,3*2</t>
  </si>
  <si>
    <t>střecha - dole okolo technické místnost : (13,365+0,365+7,052+0,365+13,365+7,78)*0,3*2</t>
  </si>
  <si>
    <t>technická místnost - okolo atiky : (13,365+7,05+13,365+7,05)*0,3*2</t>
  </si>
  <si>
    <t>711141559RY2</t>
  </si>
  <si>
    <t>Izolace proti vlhk. vodorovná pásy přitavením 1 vrstva - včetně dod.pás z SBS modifik.asfalt. s vložkou ze skelné tkaniny,horní povrch se separačním posypem a dolní se separační PE fólií</t>
  </si>
  <si>
    <t>711142559RY2</t>
  </si>
  <si>
    <t>Izolace proti vlhkosti svislá pásy přitavením 1 vrstva - včetně dod.pás z SBS modifik.asfalt. s vložkou ze skelné tkaniny,horní povrch se separačním posypem a dolní se separační PE fólií</t>
  </si>
  <si>
    <t>711748088R00</t>
  </si>
  <si>
    <t>Opracování kotevních prostupů</t>
  </si>
  <si>
    <t>10</t>
  </si>
  <si>
    <t>712300841RT1</t>
  </si>
  <si>
    <t>Odstranění mechu ze střech plochých do 10° běžný stupeň znečištění</t>
  </si>
  <si>
    <t>712 10001</t>
  </si>
  <si>
    <t>Demontáž komínku odvětrání kanalizace</t>
  </si>
  <si>
    <t>712348101RT4</t>
  </si>
  <si>
    <t>Komínek odvětrání kanalizace s manžetou z asf.pásu napojení trubky DN 125 mm</t>
  </si>
  <si>
    <t>712371801RT1</t>
  </si>
  <si>
    <t>Povlaková krytina střech do 10°, fólií PVC 1 vrstva - fólie ve specifikaci</t>
  </si>
  <si>
    <t>712371801R00</t>
  </si>
  <si>
    <t>Povlaková krytina střech do 10°, fólií PVC  Příplatek za opracování a vytažení fólie u dveří</t>
  </si>
  <si>
    <t>0,9*4</t>
  </si>
  <si>
    <t>712378002R00</t>
  </si>
  <si>
    <t>k06 Atiková okapnice RŠ 200 mm materiál - poplastovaný plech</t>
  </si>
  <si>
    <t>střecha - okolo atiky : (11,19+(2,4*4)+58,375+11,19+(1,2*8)+58,375)*2</t>
  </si>
  <si>
    <t>technická místnost - okolo atiky : (13,365+7,05+13,365+7,05)*2</t>
  </si>
  <si>
    <t>712378004R00</t>
  </si>
  <si>
    <t>k10 Dilatační lišta RŠ 250 mm materiál - poplastovaný plech</t>
  </si>
  <si>
    <t>712378005R00</t>
  </si>
  <si>
    <t>k07 Stěnová lišta vyhnutá RŠ 70 mm materiál - poplastovaný plech</t>
  </si>
  <si>
    <t>712378006R00</t>
  </si>
  <si>
    <t>k08 Rohová lišta vnější RŠ 100 mm materiál - poplastovaný plech</t>
  </si>
  <si>
    <t>712378007R00</t>
  </si>
  <si>
    <t>k09 Rohová lišta vnitřní RŠ 100 mm materiál - poplastovaný plech</t>
  </si>
  <si>
    <t>střecha - dole okolo technické místnost : (13,365+0,365+7,052+0,365+13,365+7,78)*2</t>
  </si>
  <si>
    <t>712378102RT3</t>
  </si>
  <si>
    <t>Komínek odvětrání střechy s manžetou z PVC DN 110 mm</t>
  </si>
  <si>
    <t>712378110R00</t>
  </si>
  <si>
    <t>Vnitřní rohová tvarovka</t>
  </si>
  <si>
    <t>16+8</t>
  </si>
  <si>
    <t>712391171R00</t>
  </si>
  <si>
    <t>Povlaková krytina střech do 10°, podklad. textilie</t>
  </si>
  <si>
    <t>střecha - okolo atiky : (11,19+(2,4*4)+58,375+11,19+(1,2*8)+58,375)*0,4*2</t>
  </si>
  <si>
    <t>střecha - dole okolo technické místnost : (13,365+0,365+7,052+0,365+13,365+7,78)*0,4*2</t>
  </si>
  <si>
    <t>712491176R00</t>
  </si>
  <si>
    <t>Připevnění izolace kotvicími terči</t>
  </si>
  <si>
    <t xml:space="preserve">  střecha celkem 2 ks / 1m2 : </t>
  </si>
  <si>
    <t xml:space="preserve">    ((3,6*11,19)+(3,6*12,39)+(14,79*15,99)+(3,6*12,39)+(3,6*11,19))*2*2</t>
  </si>
  <si>
    <t>1630</t>
  </si>
  <si>
    <t>712521332R00</t>
  </si>
  <si>
    <t>Přetření spojů a slepení přesahů, střech oblých</t>
  </si>
  <si>
    <t>713391192R00</t>
  </si>
  <si>
    <t>Těsnění spojů trvale plastickým tmelem mat. ve specifikaci</t>
  </si>
  <si>
    <t>398,32+81,66+398,32*2+482,904*2</t>
  </si>
  <si>
    <t>28322342R</t>
  </si>
  <si>
    <t>Fólie střešní mPVC+GT 2,4mm 2x10m F94 barva tmavě šedá</t>
  </si>
  <si>
    <t xml:space="preserve">  mat + 10% převaz a průřez : (812,5362+144,8712)*1,1</t>
  </si>
  <si>
    <t>1054</t>
  </si>
  <si>
    <t>3631101020</t>
  </si>
  <si>
    <t>Natloukací hmoždinka (6x60) mm, 50 ks/bal</t>
  </si>
  <si>
    <t>bal</t>
  </si>
  <si>
    <t xml:space="preserve">  mat + 2% ztratné : 2242,428*2,5*1,02</t>
  </si>
  <si>
    <t xml:space="preserve">  baleno 50 ks : 115*50</t>
  </si>
  <si>
    <t>115</t>
  </si>
  <si>
    <t>69366198R</t>
  </si>
  <si>
    <t>Geotextilie  300 g/m2 š. 200cm 100% PP</t>
  </si>
  <si>
    <t>712 1001</t>
  </si>
  <si>
    <t>Kotvicí materiál na střešní folii</t>
  </si>
  <si>
    <t xml:space="preserve">  mat. + 2% ztratné : 1630*1,02</t>
  </si>
  <si>
    <t>1663</t>
  </si>
  <si>
    <t>771 1002</t>
  </si>
  <si>
    <t>Polyurethane tmel á 310 ml balkony - zapravení lišt</t>
  </si>
  <si>
    <t>998712205R00</t>
  </si>
  <si>
    <t>Přesun hmot pro povlakové krytiny, výšky do 48 m</t>
  </si>
  <si>
    <t>7131001001</t>
  </si>
  <si>
    <t>Provedení sond do střešního pláště</t>
  </si>
  <si>
    <t>7131001002</t>
  </si>
  <si>
    <t>Příplatek za vyrovnání podkladu</t>
  </si>
  <si>
    <t>307,2902+812,5362</t>
  </si>
  <si>
    <t>713131143R00</t>
  </si>
  <si>
    <t>Montáž izolace na tmel a hmožd.4 ks/m2, beton mat. ve specifikaci</t>
  </si>
  <si>
    <t>střecha - bok atiky : (11,19+(2,4*4)+58,375+11,19+(1,2*8)+58,375)*0,3*2</t>
  </si>
  <si>
    <t>střecha - atika z vrchu : (11,19+(2,4*4)+58,375+11,19+(1,2*8)+58,375)*0,4*2</t>
  </si>
  <si>
    <t>střecha - dole okolo technické místnost : (13,365+0,365+7,052+0,365+13,365+7,78)*0,4*0,6*2</t>
  </si>
  <si>
    <t>technická místnost - bok atiky : (13,365+7,05+13,365+7,05)*0,3*2</t>
  </si>
  <si>
    <t>technická místnost - atika z vrchu : (13,365+7,05+13,365+7,05)*0,5*2</t>
  </si>
  <si>
    <t>713131153R00</t>
  </si>
  <si>
    <t>Montáž izolace na tmel a hmožd.6 ks/m2, beton mat. ve specifikaci</t>
  </si>
  <si>
    <t>střecha : 644,7462</t>
  </si>
  <si>
    <t>713141124R00</t>
  </si>
  <si>
    <t>Izolace tepelná střech na pruhy lepidla, 1vrstvá mat. ve specifikaci</t>
  </si>
  <si>
    <t>713141125R00</t>
  </si>
  <si>
    <t>Izolace tepelná střech, desky, na lepidlo PUK mat. ve specifikaci</t>
  </si>
  <si>
    <t>střecha celkem : ((3,6*11,19)+(3,6*12,39)+(14,79*15,99)+(3,6*12,39)+(3,6*11,19))*2</t>
  </si>
  <si>
    <t>odpočet tecchnické místnosti : -7,05*11,9*2</t>
  </si>
  <si>
    <t>28375460R</t>
  </si>
  <si>
    <t>Polystyren extrudovaný XPS lambda=0,034 W/mK</t>
  </si>
  <si>
    <t xml:space="preserve">  mat. + 5% průřez a ztratné : 307,2902*0,1*1,05</t>
  </si>
  <si>
    <t>33</t>
  </si>
  <si>
    <t>28375766.AS1</t>
  </si>
  <si>
    <t>Deska izolační polystyrén samozhášivý EPS 150S tl. 100 mm lambda=0,035 W/mK</t>
  </si>
  <si>
    <t>technická místnost : 7,05*11,9*2*0,1*1,0</t>
  </si>
  <si>
    <t>mat. + 2% průřez a ztratné : 16,8</t>
  </si>
  <si>
    <t>28375766.AS2</t>
  </si>
  <si>
    <t xml:space="preserve">  střecha : 644,7462*0,1*1,02</t>
  </si>
  <si>
    <t>mat. + 2% průřez a ztratné : 65,76</t>
  </si>
  <si>
    <t>28375768.AS3</t>
  </si>
  <si>
    <t>3117323613R</t>
  </si>
  <si>
    <t>Hmoždinka talířová 50x155-R-vhodná k ukotvení dle použité skladby a doporučení výrobce</t>
  </si>
  <si>
    <t xml:space="preserve">  mat. + 2% ztratné : </t>
  </si>
  <si>
    <t xml:space="preserve">  atika : 307,2902*4*1,02</t>
  </si>
  <si>
    <t xml:space="preserve">  technická místnost : 7,05*11,9*4*2*1,02</t>
  </si>
  <si>
    <t>1940</t>
  </si>
  <si>
    <t>3117323621R</t>
  </si>
  <si>
    <t>Hmoždinka talířová 50x335-vhodná k ukotvení dle použité skladby a doporučení výrobce</t>
  </si>
  <si>
    <t xml:space="preserve">  mat. + 2% ztratné : 644,7462*6*1,02</t>
  </si>
  <si>
    <t>3950</t>
  </si>
  <si>
    <t>712-001</t>
  </si>
  <si>
    <t>Systémové doplňky, lepidlo PUK, PUR mPVC na detaily, kompletní dodávka, montáž</t>
  </si>
  <si>
    <t>1119,8264</t>
  </si>
  <si>
    <t>998713205R00</t>
  </si>
  <si>
    <t>Přesun hmot pro izolace tepelné, výšky do 48 m</t>
  </si>
  <si>
    <t>721151210R00</t>
  </si>
  <si>
    <t>Potrubí PE, dešťové, D 160 x 6,2 mm</t>
  </si>
  <si>
    <t xml:space="preserve">Prodlouženi odpadu ze střešních vpusti : </t>
  </si>
  <si>
    <t>0,30*8</t>
  </si>
  <si>
    <t xml:space="preserve">Prodloužení odvétrávaciho potrubi : </t>
  </si>
  <si>
    <t>0,30*12</t>
  </si>
  <si>
    <t>721210823R00</t>
  </si>
  <si>
    <t>Demontáž střešní vpusti DN 125</t>
  </si>
  <si>
    <t>721231113R00</t>
  </si>
  <si>
    <t>Vtok střešní TW v povlak.krytině, zatepl. v.220 mm</t>
  </si>
  <si>
    <t>998721205R00</t>
  </si>
  <si>
    <t>Přesun hmot pro vnitřní kanalizaci, výšky do 48 m</t>
  </si>
  <si>
    <t>728601</t>
  </si>
  <si>
    <t>Demontáž podstavce jednotek VZT</t>
  </si>
  <si>
    <t>728602</t>
  </si>
  <si>
    <t>Úprava podstavce jednotek VZT / dodávka a montáž OSB desek tl. 22 mm, spojovací materiál</t>
  </si>
  <si>
    <t>728603</t>
  </si>
  <si>
    <t>Dodávka potrubí a dalšího mat.</t>
  </si>
  <si>
    <t>728604</t>
  </si>
  <si>
    <t>Montáž kovových objímek a výztuh, pozinkovaného potrubí DN500. vč. vsuvek</t>
  </si>
  <si>
    <t>728618111R00</t>
  </si>
  <si>
    <t>Montáž ventilační turbíny</t>
  </si>
  <si>
    <t>6</t>
  </si>
  <si>
    <t>728501</t>
  </si>
  <si>
    <t>Ventilační turbíny (komplet základna, hrdlo, hlavice)</t>
  </si>
  <si>
    <t>762441112RT4</t>
  </si>
  <si>
    <t>Montáž obložení atiky,OSB desky,1vrst.,šroubováním včetně dodávky desky OSB tl. 22 mm</t>
  </si>
  <si>
    <t>střecha - okolo atiky : (11,19+(2,4*4)+58,375+11,19+(1,2*8)+58,375)*0,5*2</t>
  </si>
  <si>
    <t>technická místnost - okolo atiky : (13,365+7,05+13,365+7,05)*0,5*2</t>
  </si>
  <si>
    <t>762495000R00</t>
  </si>
  <si>
    <t>Spojovací a ochranné prostř. obložení stěn, stropů</t>
  </si>
  <si>
    <t>199,16</t>
  </si>
  <si>
    <t>998762204R00</t>
  </si>
  <si>
    <t>Přesun hmot pro tesařské konstrukce, výšky do 36 m</t>
  </si>
  <si>
    <t>764430850R00</t>
  </si>
  <si>
    <t>Demontáž oplechování zdí,rš 600 mm</t>
  </si>
  <si>
    <t>technická místnost - stěna : 3*2*2</t>
  </si>
  <si>
    <t>764817163R00</t>
  </si>
  <si>
    <t>k11 Oplechování zdí (atik) z lak.Pz plechu rš 630 mm</t>
  </si>
  <si>
    <t>741112061</t>
  </si>
  <si>
    <t>Montáž krabice přístrojová zapuštěná plastová kruhová</t>
  </si>
  <si>
    <t>URS</t>
  </si>
  <si>
    <t>ÚRS 20 O2</t>
  </si>
  <si>
    <t>M21 103</t>
  </si>
  <si>
    <t>D+M zvonkové tablo - vidotelefon soutěženo na DaB viz Příloha č. 6 ZD</t>
  </si>
  <si>
    <t>741210002</t>
  </si>
  <si>
    <t>Montáž rozvodnice oceloplechová nebo plastová běžná do 50 kg</t>
  </si>
  <si>
    <t>VR1</t>
  </si>
  <si>
    <t>Oceloplechový rozváděč pro nástěnnou montáž, 120 modulů, bílý</t>
  </si>
  <si>
    <t>POL3_0</t>
  </si>
  <si>
    <t>741320175</t>
  </si>
  <si>
    <t>Montáž jistič třípólový nn do 63 A ve skříni</t>
  </si>
  <si>
    <t>VR2</t>
  </si>
  <si>
    <t>Hlavní vypínač 3 pólový 40A</t>
  </si>
  <si>
    <t>741320105</t>
  </si>
  <si>
    <t>Montáž jistič jednopólový nn do 25 A ve skříni</t>
  </si>
  <si>
    <t>35822107</t>
  </si>
  <si>
    <t>Jistič 1 pólový 6A, char. B</t>
  </si>
  <si>
    <t>35822109</t>
  </si>
  <si>
    <t>Jistič 1 pólový 10A, char. B</t>
  </si>
  <si>
    <t>VR3</t>
  </si>
  <si>
    <t>Jistič 1 pólový 10A, char. C</t>
  </si>
  <si>
    <t>35822111</t>
  </si>
  <si>
    <t>Jistič 1 pólový 16A, char. B</t>
  </si>
  <si>
    <t>741320165</t>
  </si>
  <si>
    <t>Montáž jistič třípólový nn do 25 A ve skříni</t>
  </si>
  <si>
    <t>VR4</t>
  </si>
  <si>
    <t>jistič 3pólový-charakteristika C 10A</t>
  </si>
  <si>
    <t>35822401</t>
  </si>
  <si>
    <t>jistič 3pólový-charakteristika B 16A</t>
  </si>
  <si>
    <t>VR5</t>
  </si>
  <si>
    <t>jistič 3pólový-charakteristika C 20A</t>
  </si>
  <si>
    <t>35822403</t>
  </si>
  <si>
    <t>jistič 3pólový-charakteristika B 25A</t>
  </si>
  <si>
    <t>741321003</t>
  </si>
  <si>
    <t>Montáž proudových chráničů dvoupólových nn do 25 A ve skříni</t>
  </si>
  <si>
    <t>VR6</t>
  </si>
  <si>
    <t>Proudový chránič s jističem 2 pólový 10 A, char. B, 30 mA, typ A</t>
  </si>
  <si>
    <t>Montáž proudových chráničů čtyřpólových nn do 25 A ve skříni</t>
  </si>
  <si>
    <t>R-položka</t>
  </si>
  <si>
    <t>POL12_1</t>
  </si>
  <si>
    <t>VR7</t>
  </si>
  <si>
    <t>Proudový chránič 4 pólový, 25 A, 30 mA, chrar. AC</t>
  </si>
  <si>
    <t>741130021</t>
  </si>
  <si>
    <t>Ukončení vodičů na PE a N svorkovnici do 2,5 mm2</t>
  </si>
  <si>
    <t>741130024</t>
  </si>
  <si>
    <t>Ukončení vodičů na PE a N svorkovnici do 10 mm2</t>
  </si>
  <si>
    <t>741990041</t>
  </si>
  <si>
    <t>Montáž tabulka výstražná a označovací pro rozvodny</t>
  </si>
  <si>
    <t>73534516</t>
  </si>
  <si>
    <t>tabulkabezpečnostní s tiskem 2 barvy A3 297x420mm</t>
  </si>
  <si>
    <t>HZS2221_7</t>
  </si>
  <si>
    <t>Kompletace rozváděče</t>
  </si>
  <si>
    <t>HZS2221_8</t>
  </si>
  <si>
    <t>Koordinace s ostatními profesemi, pomocné práce</t>
  </si>
  <si>
    <t>HZS2221_9</t>
  </si>
  <si>
    <t>Demontáž stávajícíno RP2, popsání stávajících vývodů</t>
  </si>
  <si>
    <t>VR8</t>
  </si>
  <si>
    <t>Drobný materiál (spojovací materiál, izolační pásky…) 3% materiálu</t>
  </si>
  <si>
    <t>VI1</t>
  </si>
  <si>
    <t>Krabice přístrojová vestavná, bez zapojení</t>
  </si>
  <si>
    <t>741112101</t>
  </si>
  <si>
    <t>Montáž rozvodka zapuštěná plastová kruhová</t>
  </si>
  <si>
    <t>VI2</t>
  </si>
  <si>
    <t>Krabice odbočná pod omítku s víčkem, vč zapojení</t>
  </si>
  <si>
    <t>741112352</t>
  </si>
  <si>
    <t>Otevření nebo uzavření krabice pancéřové víčkem na 2 šrouby</t>
  </si>
  <si>
    <t>460680581</t>
  </si>
  <si>
    <t>Vysekání rýh pro montáž trubek a kabelů v cihelných zdech hloubky do 3 cm a šířky do 3 cm</t>
  </si>
  <si>
    <t>460680593</t>
  </si>
  <si>
    <t>Vysekání rýh pro montáž trubek a kabelů v cihelných zdech hloubky do 5 cm a šířky do 7 cm</t>
  </si>
  <si>
    <t>460680604</t>
  </si>
  <si>
    <t>Vysekání rýh pro montáž trubek a kabelů v cihelných zdech hloubky do 7 cm a šířky do 10 cm</t>
  </si>
  <si>
    <t>460710031</t>
  </si>
  <si>
    <t>Vyplnění a omítnutí rýh ve stěnách hloubky do 3 cm a šířky do 3 cm</t>
  </si>
  <si>
    <t>460710043</t>
  </si>
  <si>
    <t>Vyplnění a omítnutí rýh ve stěnách hloubky do 5 cm a šířky do 7 cm</t>
  </si>
  <si>
    <t>460710054</t>
  </si>
  <si>
    <t>Vyplnění a omítnutí rýh ve stěnách hloubky do 7 cm a šířky do 10 cm</t>
  </si>
  <si>
    <t>460680401</t>
  </si>
  <si>
    <t>Vysekání kapes a výklenků ve zdivu z lehkých betonů, dutých cihel a tvárnic pro krabice 7x7x5 cm</t>
  </si>
  <si>
    <t>741120301</t>
  </si>
  <si>
    <t>Montáž vodič Cu izolovaný plný a laněný s PVC pláštěm žíla 0,55-16 mm2 pevně (CY, CHAH-R(V))</t>
  </si>
  <si>
    <t>VI3</t>
  </si>
  <si>
    <t>H07V-K 16</t>
  </si>
  <si>
    <t>741122015</t>
  </si>
  <si>
    <t>Montáž kabel Cu bez ukončení uložený pod omítku plný kulatý 3x1,5 mm2 (CYKY)</t>
  </si>
  <si>
    <t>34111030</t>
  </si>
  <si>
    <t>kabel silový s Cu jádrem 1kV 3x1,5mm2 (CYKY-J)</t>
  </si>
  <si>
    <t>741122016</t>
  </si>
  <si>
    <t>Montáž kabel Cu bez ukončení uložený pod omítku plný kulatý 3x2,5 až 6 mm2 (CYKY)</t>
  </si>
  <si>
    <t>34111036</t>
  </si>
  <si>
    <t>kabel silový s Cu jádrem 1kV 3x2,5mm2 (CYKY-J)</t>
  </si>
  <si>
    <t>741122021</t>
  </si>
  <si>
    <t>Montáž kabel Cu bez ukončení uložený pod omítku plný kulatý 4x1,5 mm2 (např. CYKY)</t>
  </si>
  <si>
    <t>34111060</t>
  </si>
  <si>
    <t>kabel silový s Cu jádrem 1kV 4x1,5mm2 (CYKY-J)</t>
  </si>
  <si>
    <t>741122031</t>
  </si>
  <si>
    <t>Montáž kabel Cu bez ukončení uložený pod omítku plný kulatý 5x1,5 až 2,5 mm2 (CYKY)</t>
  </si>
  <si>
    <t>34111090</t>
  </si>
  <si>
    <t>kabel silový s Cu jádrem 1kV 5x1,5mm2 (CYKY-J)</t>
  </si>
  <si>
    <t>741122033</t>
  </si>
  <si>
    <t>Montáž kabel Cu bez ukončení uložený pod omítku plný kulatý 5x10mm2 (CYKY)</t>
  </si>
  <si>
    <t>VI4</t>
  </si>
  <si>
    <t>kabel silový s Cu jádrem 1kV 5x10mm2 (CYKY-J)</t>
  </si>
  <si>
    <t>741122024</t>
  </si>
  <si>
    <t>Montáž kabel Cu bez ukončení uložený pod omítku plný kulatý 4x10 mm2 (např. CYKY)</t>
  </si>
  <si>
    <t>34111076</t>
  </si>
  <si>
    <t>kabel instalační jádro Cu plné izolace PVC plášť PVC 450/750V (CYKY) 4x10mm2</t>
  </si>
  <si>
    <t>741310201</t>
  </si>
  <si>
    <t>Montáž vypínač (polo)zapuštěný šroubové připojení 1-jednopólový</t>
  </si>
  <si>
    <t>VI5</t>
  </si>
  <si>
    <t>Spínač jednopólový pro zapuštěnou montáž, řazení č. 1, komplet</t>
  </si>
  <si>
    <t>741310233</t>
  </si>
  <si>
    <t>Montáž přepínač (polo)zapuštěný šroubové připojení 6-střídavý</t>
  </si>
  <si>
    <t>VI6</t>
  </si>
  <si>
    <t>Přepínač střídavý pro zapuštěnou montáž, řazení č. 6, komplet</t>
  </si>
  <si>
    <t>741313041</t>
  </si>
  <si>
    <t>Montáž zásuvka (polo)zapuštěná šroubové připojení 2P+PE se zapojením vodičů</t>
  </si>
  <si>
    <t>VI7</t>
  </si>
  <si>
    <t>Zásuvka jednonásobná s ochrannými clonkami 16 A, 230 V, pro zapuštěnou montáž, komplet</t>
  </si>
  <si>
    <t>741370002</t>
  </si>
  <si>
    <t>Montáž svítidlo žárovkové bytové stropní přisazené 1 zdroj se sklem</t>
  </si>
  <si>
    <t>VI8</t>
  </si>
  <si>
    <t>A - LED Svítidlo přisazené stropní nebo nástěnné, d=280mm, 4000K, svítivost svítidla 1730lm, 15W, IP44</t>
  </si>
  <si>
    <t>VI9</t>
  </si>
  <si>
    <t>B - LED Svítidlo přisazené stropní nebo nástěnné, d=280mm, 4000K, svítivost svítidla 2210lm, 20W, IP44</t>
  </si>
  <si>
    <t>VI10</t>
  </si>
  <si>
    <t>C - LED Svítidlo přisazené stropní nebo nástěnné, d=360mm, 4000K, svítivost svítidla 3320lm, 29W, IP44</t>
  </si>
  <si>
    <t>03-01</t>
  </si>
  <si>
    <t>Dokumentace skutečného provedení</t>
  </si>
  <si>
    <t>03-02</t>
  </si>
  <si>
    <t>03-04</t>
  </si>
  <si>
    <t>Celková prohlídka elektrického rozvodu a zařízení</t>
  </si>
  <si>
    <t>VI11</t>
  </si>
  <si>
    <t>D - LED Svítidlo přisazené stropní nebo nástěnné, d=210mm, 4000K, svítivost svítidla 830lm, 8W, IP44</t>
  </si>
  <si>
    <t>741370003</t>
  </si>
  <si>
    <t>Montáž svítidlo žárovkové bytové stropní přisazené 2 zdroje</t>
  </si>
  <si>
    <t>VI12</t>
  </si>
  <si>
    <t>A1 - LED Svítidlo přisazené stropní nebo nástěnné, d=280mm, 4000K, svítivost svítidla 1730lm, 15W, IP44, s vestavěným nastavitelným čidlem pohybu</t>
  </si>
  <si>
    <t>VI13</t>
  </si>
  <si>
    <t>B1 - LED Svítidlo přisazené stropní nebo nástěnné, d=280mm, 4000K, svítivost svítidla 2210lm, 20W, IP44, s vestavěným nastavitelným čidlem pohybu</t>
  </si>
  <si>
    <t>VI14</t>
  </si>
  <si>
    <t>C1 - LED Svítidlo přisazené stropní nebo nástěnné, d=360mm, 4000K, svítivost svítidla 3320lm, 29W, IP44, s vestavěným nastavitelným čidlem pohybu</t>
  </si>
  <si>
    <t>741370034</t>
  </si>
  <si>
    <t>Montáž svítidlo žárovkové bytové nástěnné přisazené 2 zdroje nouzové</t>
  </si>
  <si>
    <t>VI15</t>
  </si>
  <si>
    <t>N - LED svítidlo přisazené nástěnné nouzová s piktogramem, baterie 1 hod, 3W, 150lm, výška piktogramu min. 10cm, IP44</t>
  </si>
  <si>
    <t>VI16</t>
  </si>
  <si>
    <t>Recyklační příspěvek svítidlo malé - skupina 5 (žádný z rozměrů nepřekračuje 50 cm)</t>
  </si>
  <si>
    <t>HZS2221_1</t>
  </si>
  <si>
    <t>Koordinace s ostatními profesemi</t>
  </si>
  <si>
    <t>HZS2221_2</t>
  </si>
  <si>
    <t>Pomocné práce</t>
  </si>
  <si>
    <t>HZS2221_3</t>
  </si>
  <si>
    <t>Demontáže</t>
  </si>
  <si>
    <t>VI17</t>
  </si>
  <si>
    <t>Drobný materiál (spojovací materiál, izolační pásky…) 3% materiálu bez svítidel</t>
  </si>
  <si>
    <t>VI18</t>
  </si>
  <si>
    <t>VI19</t>
  </si>
  <si>
    <t>VI20</t>
  </si>
  <si>
    <t>VI21</t>
  </si>
  <si>
    <t>VI22</t>
  </si>
  <si>
    <t>VI23</t>
  </si>
  <si>
    <t>VI24</t>
  </si>
  <si>
    <t>VI25</t>
  </si>
  <si>
    <t>HZS2221_4</t>
  </si>
  <si>
    <t>HZS2221_5</t>
  </si>
  <si>
    <t>HZS2221_6</t>
  </si>
  <si>
    <t>VI26</t>
  </si>
  <si>
    <t>741410021</t>
  </si>
  <si>
    <t>Montáž vodič uzemňovací pásek průřezu do 120 mm2 v městské zástavbě v zemi</t>
  </si>
  <si>
    <t>741410041</t>
  </si>
  <si>
    <t>Montáž vodič uzemňovací drát nebo lano D do 10 mm v městské zástavbě</t>
  </si>
  <si>
    <t>741420001</t>
  </si>
  <si>
    <t>Montáž drát nebo lano hromosvodné svodové D do 10 mm s podpěrou</t>
  </si>
  <si>
    <t>741420002</t>
  </si>
  <si>
    <t>Montáž drát nebo lano hromosvodné svodové D přes 10mm s podpěrou</t>
  </si>
  <si>
    <t>741420021</t>
  </si>
  <si>
    <t>Montáž svorka hromosvodná se 2 šrouby</t>
  </si>
  <si>
    <t>741420022</t>
  </si>
  <si>
    <t>Montáž svorka hromosvodná se 3 šrouby</t>
  </si>
  <si>
    <t>741420083</t>
  </si>
  <si>
    <t>Montáž vedení hromosvodné-štítek k označení svodu</t>
  </si>
  <si>
    <t>741420101</t>
  </si>
  <si>
    <t>Montáž držáků do zdiva</t>
  </si>
  <si>
    <t>741420911</t>
  </si>
  <si>
    <t>Nátěry svodových vodičů hromosvodů</t>
  </si>
  <si>
    <t>741430012</t>
  </si>
  <si>
    <t>Montáž tyč jímací délky přes 3 m</t>
  </si>
  <si>
    <t>VB16</t>
  </si>
  <si>
    <t>Pomocné práce, svařovací práce, stavební mechanizace</t>
  </si>
  <si>
    <t>35441073</t>
  </si>
  <si>
    <t>Uzemňovací drát FeZn d=10 mm</t>
  </si>
  <si>
    <t>35441077</t>
  </si>
  <si>
    <t>drát D 8mm AlMgSi</t>
  </si>
  <si>
    <t>35442062</t>
  </si>
  <si>
    <t>Uzemňovací páska FeZn 30x4 mm</t>
  </si>
  <si>
    <t>VB1</t>
  </si>
  <si>
    <t>Izolovaný vodič Cu vnější d=20mm ekvivalent s=75cm pro vzduch, délka 39m, černý, předem připravený pro uložení vně trubky</t>
  </si>
  <si>
    <t>VB10</t>
  </si>
  <si>
    <t>Podpěra vedení na ploché střechy</t>
  </si>
  <si>
    <t>VB11</t>
  </si>
  <si>
    <t>Svorka pro spojování základových zemničů páska - drát</t>
  </si>
  <si>
    <t>VB12</t>
  </si>
  <si>
    <t>Zkušební svorka pro propojení Cu a FeZn vodiče</t>
  </si>
  <si>
    <t>VB13</t>
  </si>
  <si>
    <t>Svorka pro spojování základových zemničů páska - páska</t>
  </si>
  <si>
    <t>VB14</t>
  </si>
  <si>
    <t>Označení svodu štítky čísly</t>
  </si>
  <si>
    <t>VB15</t>
  </si>
  <si>
    <t>Gumoasfaltová suspenze SA IV</t>
  </si>
  <si>
    <t>VB17</t>
  </si>
  <si>
    <t>Drobný materiál (spojovací materiál, pásky, zinkový sprej …), cca 1% z ceny dodávky</t>
  </si>
  <si>
    <t>VB2</t>
  </si>
  <si>
    <t>Izolovaný vodič Cu vnější d=20mm ekvivalent s=75cm pro vzduch</t>
  </si>
  <si>
    <t>VB3</t>
  </si>
  <si>
    <t>Připojovací prvek pro izolovaný vodič Cu d=20mm, pro uložení vodiče vně trubky</t>
  </si>
  <si>
    <t>VB4</t>
  </si>
  <si>
    <t>Sada pro upevnění vodiče vně trubky</t>
  </si>
  <si>
    <t>VB5</t>
  </si>
  <si>
    <t>Podpěra vedení do zdiva pro vodič izolovný Cu, d=20mm</t>
  </si>
  <si>
    <t>VB6</t>
  </si>
  <si>
    <t>Podpěra vedení na plochou střechu pro vodič izolovný Cu, d=20mm</t>
  </si>
  <si>
    <t>VB7</t>
  </si>
  <si>
    <t>Jímací tyč složená z podpůrné trubky GFK/Al 3,2m s jímacím tyčí Al délky 2,5m</t>
  </si>
  <si>
    <t>VB8</t>
  </si>
  <si>
    <t>Jímací tyč složená z podpůrné trubky GFK/Al 3,2m s jímacím tyčí Al délky 1m</t>
  </si>
  <si>
    <t>VB9</t>
  </si>
  <si>
    <t>Držák jímací tyče na stěnu s nastavitelnou délkou 150-200mm (kotvení držáku bude koordinováno s dodavatelem horní stavby)</t>
  </si>
  <si>
    <t>460030011</t>
  </si>
  <si>
    <t>Sejmutí drnu</t>
  </si>
  <si>
    <t>460150143</t>
  </si>
  <si>
    <t>Hloubení kabelových zapažených i nezapažených rýh ručně š 35 cm, hl 60 cm, v hornině tř 3</t>
  </si>
  <si>
    <t>460560143</t>
  </si>
  <si>
    <t>Zásyp rýh ručně šířky 35 cm, hloubky 60 cm, z horniny třídy 3</t>
  </si>
  <si>
    <t>460620007</t>
  </si>
  <si>
    <t>Zatravnění včetně zalití vodou na rovině (vč. osiva)</t>
  </si>
  <si>
    <t>460620013</t>
  </si>
  <si>
    <t>Úprava terénu se zhutněním, v hornině tř 3</t>
  </si>
  <si>
    <t>741420103</t>
  </si>
  <si>
    <t>Montáž držáků oddáleného vedení na trubku</t>
  </si>
  <si>
    <t>Upevňovací objímka s upínacím páskem na stožár s nástavcem délky 95mm (kotvení dle posouzení statika)</t>
  </si>
  <si>
    <t>VB18</t>
  </si>
  <si>
    <t>Vypracování projektové dokumentace DPS</t>
  </si>
  <si>
    <t>Licence ERÚ</t>
  </si>
  <si>
    <t>Administrativa, vedení projektu, povolení distributora</t>
  </si>
  <si>
    <t>D+M FVE dodavatel ocenění dle Přílohy č. 6ZD - DaB řešení</t>
  </si>
  <si>
    <t>301</t>
  </si>
  <si>
    <t>Technická pomoc, uvedení do provozu, zaškolení obsluhy</t>
  </si>
  <si>
    <t>Revize</t>
  </si>
  <si>
    <t>Doprava</t>
  </si>
  <si>
    <t>M34 PC 1002</t>
  </si>
  <si>
    <t>Zednická výpomoc a přípravné práce v.č dodávky mat.</t>
  </si>
  <si>
    <t>M34 PC 1003</t>
  </si>
  <si>
    <t>Spoluprace s elektro</t>
  </si>
  <si>
    <t>M34 PC 1004</t>
  </si>
  <si>
    <t>Prrojektová dokumentace</t>
  </si>
  <si>
    <t>M34 PC 1005</t>
  </si>
  <si>
    <t>Statika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</si>
</sst>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19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21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FFF00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2" borderId="1" xfId="0" applyFont="1" applyFill="1" applyBorder="1" applyAlignment="1">
      <alignment horizontal="left" vertical="center" indent="1"/>
    </xf>
    <xf numFmtId="0" fontId="0" fillId="2" borderId="0" xfId="0" applyFill="1" applyAlignment="1">
      <alignment wrapText="1"/>
    </xf>
    <xf numFmtId="49" fontId="6" fillId="2" borderId="0" xfId="0" applyNumberFormat="1" applyFont="1" applyFill="1" applyAlignment="1">
      <alignment horizontal="left" vertical="center" wrapText="1"/>
    </xf>
    <xf numFmtId="0" fontId="0" fillId="2" borderId="1" xfId="0" applyFill="1" applyBorder="1" applyAlignment="1">
      <alignment horizontal="left" vertical="center" indent="1"/>
    </xf>
    <xf numFmtId="0" fontId="8" fillId="2" borderId="0" xfId="0" applyFont="1" applyFill="1" applyAlignment="1">
      <alignment horizontal="left" vertical="center" wrapText="1"/>
    </xf>
    <xf numFmtId="0" fontId="0" fillId="2" borderId="9" xfId="0" applyFill="1" applyBorder="1" applyAlignment="1">
      <alignment horizontal="left" vertical="center" indent="1"/>
    </xf>
    <xf numFmtId="0" fontId="0" fillId="2" borderId="6" xfId="0" applyFill="1" applyBorder="1" applyAlignment="1">
      <alignment wrapText="1"/>
    </xf>
    <xf numFmtId="0" fontId="8" fillId="2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 applyProtection="1">
      <alignment horizontal="left" vertical="center" wrapText="1"/>
      <protection locked="0"/>
    </xf>
    <xf numFmtId="0" fontId="8" fillId="3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30" xfId="0" applyNumberFormat="1" applyFont="1" applyFill="1" applyBorder="1" applyAlignment="1">
      <alignment vertical="center"/>
    </xf>
    <xf numFmtId="4" fontId="7" fillId="4" borderId="31" xfId="0" applyNumberFormat="1" applyFont="1" applyFill="1" applyBorder="1" applyAlignment="1">
      <alignment vertical="center" wrapText="1"/>
    </xf>
    <xf numFmtId="4" fontId="10" fillId="4" borderId="32" xfId="0" applyNumberFormat="1" applyFont="1" applyFill="1" applyBorder="1" applyAlignment="1">
      <alignment horizontal="center" vertical="center" wrapText="1" shrinkToFit="1"/>
    </xf>
    <xf numFmtId="4" fontId="7" fillId="4" borderId="32" xfId="0" applyNumberFormat="1" applyFont="1" applyFill="1" applyBorder="1" applyAlignment="1">
      <alignment horizontal="center" vertical="center" wrapText="1" shrinkToFit="1"/>
    </xf>
    <xf numFmtId="3" fontId="7" fillId="4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2" borderId="39" xfId="0" applyNumberFormat="1" applyFill="1" applyBorder="1" applyAlignment="1">
      <alignment vertical="center" wrapText="1" shrinkToFit="1"/>
    </xf>
    <xf numFmtId="4" fontId="0" fillId="2" borderId="39" xfId="0" applyNumberFormat="1" applyFill="1" applyBorder="1" applyAlignment="1">
      <alignment vertical="center" shrinkToFit="1"/>
    </xf>
    <xf numFmtId="3" fontId="0" fillId="2" borderId="39" xfId="0" applyNumberForma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 indent="1"/>
    </xf>
    <xf numFmtId="0" fontId="5" fillId="2" borderId="7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4" fontId="4" fillId="2" borderId="7" xfId="0" applyNumberFormat="1" applyFont="1" applyFill="1" applyBorder="1" applyAlignment="1">
      <alignment horizontal="left" vertical="center"/>
    </xf>
    <xf numFmtId="49" fontId="0" fillId="2" borderId="13" xfId="0" applyNumberFormat="1" applyFill="1" applyBorder="1" applyAlignment="1">
      <alignment horizontal="left" vertical="center"/>
    </xf>
    <xf numFmtId="0" fontId="0" fillId="2" borderId="7" xfId="0" applyFill="1" applyBorder="1" applyAlignment="1">
      <alignment wrapText="1"/>
    </xf>
    <xf numFmtId="0" fontId="0" fillId="2" borderId="7" xfId="0" applyFill="1" applyBorder="1"/>
    <xf numFmtId="49" fontId="8" fillId="2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4" borderId="30" xfId="0" applyFont="1" applyFill="1" applyBorder="1" applyAlignment="1">
      <alignment horizontal="center" vertical="center" wrapText="1"/>
    </xf>
    <xf numFmtId="0" fontId="15" fillId="4" borderId="31" xfId="0" applyFont="1" applyFill="1" applyBorder="1" applyAlignment="1">
      <alignment horizontal="center" vertical="center" wrapText="1"/>
    </xf>
    <xf numFmtId="0" fontId="15" fillId="4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0" fontId="7" fillId="2" borderId="36" xfId="0" applyFont="1" applyFill="1" applyBorder="1" applyAlignment="1">
      <alignment vertical="center"/>
    </xf>
    <xf numFmtId="0" fontId="7" fillId="2" borderId="36" xfId="0" applyFont="1" applyFill="1" applyBorder="1" applyAlignment="1">
      <alignment vertical="center" wrapText="1"/>
    </xf>
    <xf numFmtId="0" fontId="7" fillId="2" borderId="37" xfId="0" applyFont="1" applyFill="1" applyBorder="1" applyAlignment="1">
      <alignment vertical="center" wrapText="1"/>
    </xf>
    <xf numFmtId="3" fontId="7" fillId="0" borderId="35" xfId="0" applyNumberFormat="1" applyFont="1" applyBorder="1" applyAlignment="1">
      <alignment vertical="center"/>
    </xf>
    <xf numFmtId="3" fontId="7" fillId="2" borderId="39" xfId="0" applyNumberFormat="1" applyFont="1" applyFill="1" applyBorder="1" applyAlignment="1">
      <alignment vertical="center"/>
    </xf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2" borderId="39" xfId="0" applyNumberFormat="1" applyFont="1" applyFill="1" applyBorder="1" applyAlignment="1">
      <alignment horizontal="center" vertical="center"/>
    </xf>
    <xf numFmtId="4" fontId="7" fillId="2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21" xfId="0" applyFont="1" applyBorder="1" applyAlignment="1">
      <alignment vertical="center"/>
    </xf>
    <xf numFmtId="0" fontId="0" fillId="2" borderId="21" xfId="0" applyFont="1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2" borderId="15" xfId="0" applyFont="1" applyFill="1" applyBorder="1" applyAlignment="1">
      <alignment vertical="top"/>
    </xf>
    <xf numFmtId="49" fontId="8" fillId="2" borderId="12" xfId="0" applyNumberFormat="1" applyFont="1" applyFill="1" applyBorder="1" applyAlignment="1">
      <alignment vertical="top"/>
    </xf>
    <xf numFmtId="0" fontId="8" fillId="2" borderId="12" xfId="0" applyFont="1" applyFill="1" applyBorder="1" applyAlignment="1">
      <alignment horizontal="center" vertical="top"/>
    </xf>
    <xf numFmtId="0" fontId="8" fillId="2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3" borderId="0" xfId="0" applyNumberFormat="1" applyFont="1" applyFill="1" applyBorder="1" applyAlignment="1" applyProtection="1">
      <alignment vertical="top" shrinkToFit="1"/>
      <protection locked="0"/>
    </xf>
    <xf numFmtId="4" fontId="8" fillId="2" borderId="0" xfId="0" applyNumberFormat="1" applyFont="1" applyFill="1" applyBorder="1" applyAlignment="1">
      <alignment vertical="top" shrinkToFit="1"/>
    </xf>
    <xf numFmtId="0" fontId="8" fillId="2" borderId="29" xfId="0" applyFont="1" applyFill="1" applyBorder="1" applyAlignment="1">
      <alignment vertical="top"/>
    </xf>
    <xf numFmtId="49" fontId="8" fillId="2" borderId="18" xfId="0" applyNumberFormat="1" applyFont="1" applyFill="1" applyBorder="1" applyAlignment="1">
      <alignment vertical="top"/>
    </xf>
    <xf numFmtId="0" fontId="8" fillId="2" borderId="18" xfId="0" applyFont="1" applyFill="1" applyBorder="1" applyAlignment="1">
      <alignment horizontal="center" vertical="top" shrinkToFit="1"/>
    </xf>
    <xf numFmtId="164" fontId="8" fillId="2" borderId="18" xfId="0" applyNumberFormat="1" applyFont="1" applyFill="1" applyBorder="1" applyAlignment="1">
      <alignment vertical="top" shrinkToFit="1"/>
    </xf>
    <xf numFmtId="4" fontId="8" fillId="2" borderId="18" xfId="0" applyNumberFormat="1" applyFont="1" applyFill="1" applyBorder="1" applyAlignment="1">
      <alignment vertical="top" shrinkToFit="1"/>
    </xf>
    <xf numFmtId="4" fontId="8" fillId="2" borderId="40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4" fontId="16" fillId="0" borderId="42" xfId="0" applyNumberFormat="1" applyFont="1" applyBorder="1" applyAlignment="1">
      <alignment vertical="top" shrinkToFit="1"/>
    </xf>
    <xf numFmtId="4" fontId="16" fillId="3" borderId="42" xfId="0" applyNumberFormat="1" applyFont="1" applyFill="1" applyBorder="1" applyAlignment="1" applyProtection="1">
      <alignment vertical="top" shrinkToFit="1"/>
      <protection locked="0"/>
    </xf>
    <xf numFmtId="4" fontId="16" fillId="0" borderId="42" xfId="0" applyNumberFormat="1" applyFont="1" applyBorder="1" applyAlignment="1">
      <alignment vertical="top" shrinkToFit="1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4" fontId="16" fillId="0" borderId="45" xfId="0" applyNumberFormat="1" applyFont="1" applyBorder="1" applyAlignment="1">
      <alignment vertical="top" shrinkToFit="1"/>
    </xf>
    <xf numFmtId="4" fontId="16" fillId="3" borderId="45" xfId="0" applyNumberFormat="1" applyFont="1" applyFill="1" applyBorder="1" applyAlignment="1" applyProtection="1">
      <alignment vertical="top" shrinkToFit="1"/>
      <protection locked="0"/>
    </xf>
    <xf numFmtId="4" fontId="16" fillId="0" borderId="45" xfId="0" applyNumberFormat="1" applyFont="1" applyBorder="1" applyAlignment="1">
      <alignment vertical="top" shrinkToFit="1"/>
    </xf>
    <xf numFmtId="4" fontId="16" fillId="0" borderId="46" xfId="0" applyNumberFormat="1" applyFont="1" applyBorder="1" applyAlignment="1">
      <alignment vertical="top" shrinkToFit="1"/>
    </xf>
    <xf numFmtId="4" fontId="8" fillId="2" borderId="22" xfId="0" applyNumberFormat="1" applyFont="1" applyFill="1" applyBorder="1" applyAlignment="1">
      <alignment vertical="top"/>
    </xf>
    <xf numFmtId="49" fontId="8" fillId="2" borderId="18" xfId="0" applyNumberFormat="1" applyFont="1" applyFill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2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4" fontId="17" fillId="0" borderId="0" xfId="0" applyNumberFormat="1" applyFont="1" applyBorder="1" applyAlignment="1">
      <alignment horizontal="center" vertical="top" wrapText="1" shrinkToFit="1"/>
    </xf>
    <xf numFmtId="164" fontId="17" fillId="0" borderId="0" xfId="0" applyNumberFormat="1" applyFont="1" applyBorder="1" applyAlignment="1">
      <alignment vertical="top" wrapText="1" shrinkToFit="1"/>
    </xf>
    <xf numFmtId="164" fontId="18" fillId="0" borderId="0" xfId="0" applyNumberFormat="1" applyFont="1" applyBorder="1" applyAlignment="1">
      <alignment horizontal="center" vertical="top" wrapText="1" shrinkToFit="1"/>
    </xf>
    <xf numFmtId="164" fontId="18" fillId="0" borderId="0" xfId="0" applyNumberFormat="1" applyFont="1" applyBorder="1" applyAlignment="1">
      <alignment vertical="top" wrapText="1" shrinkToFit="1"/>
    </xf>
    <xf numFmtId="164" fontId="16" fillId="3" borderId="0" xfId="0" applyNumberFormat="1" applyFont="1" applyFill="1" applyBorder="1" applyAlignment="1" applyProtection="1">
      <alignment vertical="top" shrinkToFit="1"/>
      <protection locked="0"/>
    </xf>
    <xf numFmtId="164" fontId="17" fillId="0" borderId="0" xfId="0" quotePrefix="1" applyNumberFormat="1" applyFont="1" applyBorder="1" applyAlignment="1">
      <alignment horizontal="left" vertical="top" wrapText="1"/>
    </xf>
    <xf numFmtId="164" fontId="18" fillId="0" borderId="0" xfId="0" applyNumberFormat="1" applyFont="1" applyBorder="1" applyAlignment="1">
      <alignment horizontal="left" vertical="top" wrapText="1"/>
    </xf>
    <xf numFmtId="164" fontId="18" fillId="0" borderId="0" xfId="0" quotePrefix="1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49" fontId="16" fillId="5" borderId="42" xfId="0" applyNumberFormat="1" applyFont="1" applyFill="1" applyBorder="1" applyAlignment="1">
      <alignment horizontal="left" vertical="top" wrapText="1"/>
    </xf>
    <xf numFmtId="49" fontId="16" fillId="5" borderId="45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Fill="1" applyBorder="1" applyAlignment="1">
      <alignment horizontal="left" vertical="top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2" borderId="18" xfId="0" applyNumberFormat="1" applyFont="1" applyFill="1" applyBorder="1" applyAlignment="1">
      <alignment horizontal="left" vertical="center" wrapText="1"/>
    </xf>
    <xf numFmtId="0" fontId="0" fillId="2" borderId="18" xfId="0" applyFill="1" applyBorder="1" applyAlignment="1">
      <alignment wrapText="1"/>
    </xf>
    <xf numFmtId="0" fontId="0" fillId="2" borderId="19" xfId="0" applyFill="1" applyBorder="1" applyAlignment="1">
      <alignment wrapText="1"/>
    </xf>
    <xf numFmtId="0" fontId="8" fillId="2" borderId="0" xfId="0" applyFont="1" applyFill="1" applyAlignment="1">
      <alignment horizontal="left" vertical="center" wrapText="1"/>
    </xf>
    <xf numFmtId="0" fontId="0" fillId="2" borderId="0" xfId="0" applyFill="1" applyAlignment="1">
      <alignment wrapText="1"/>
    </xf>
    <xf numFmtId="0" fontId="0" fillId="2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3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3" borderId="0" xfId="0" applyFont="1" applyFill="1" applyAlignment="1" applyProtection="1">
      <alignment horizontal="left" vertical="center"/>
      <protection locked="0"/>
    </xf>
    <xf numFmtId="0" fontId="8" fillId="2" borderId="6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 applyProtection="1">
      <alignment horizontal="left" vertical="center"/>
      <protection locked="0"/>
    </xf>
    <xf numFmtId="0" fontId="0" fillId="3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2" borderId="7" xfId="0" applyNumberFormat="1" applyFont="1" applyFill="1" applyBorder="1" applyAlignment="1">
      <alignment horizontal="right" vertical="center"/>
    </xf>
    <xf numFmtId="2" fontId="12" fillId="2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34" xfId="0" applyNumberFormat="1" applyBorder="1" applyAlignment="1">
      <alignment vertical="center" wrapText="1"/>
    </xf>
    <xf numFmtId="4" fontId="8" fillId="0" borderId="34" xfId="0" applyNumberFormat="1" applyFont="1" applyBorder="1" applyAlignment="1">
      <alignment vertical="center" wrapText="1"/>
    </xf>
    <xf numFmtId="4" fontId="0" fillId="2" borderId="36" xfId="0" applyNumberFormat="1" applyFill="1" applyBorder="1" applyAlignment="1">
      <alignment vertical="center"/>
    </xf>
    <xf numFmtId="4" fontId="0" fillId="2" borderId="37" xfId="0" applyNumberFormat="1" applyFill="1" applyBorder="1" applyAlignment="1">
      <alignment vertical="center"/>
    </xf>
    <xf numFmtId="4" fontId="0" fillId="2" borderId="38" xfId="0" applyNumberFormat="1" applyFill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0" fillId="3" borderId="29" xfId="0" applyFill="1" applyBorder="1" applyAlignment="1" applyProtection="1">
      <alignment vertical="top" wrapText="1"/>
      <protection locked="0"/>
    </xf>
    <xf numFmtId="0" fontId="0" fillId="3" borderId="18" xfId="0" applyFill="1" applyBorder="1" applyAlignment="1" applyProtection="1">
      <alignment vertical="top" wrapText="1"/>
      <protection locked="0"/>
    </xf>
    <xf numFmtId="0" fontId="0" fillId="3" borderId="18" xfId="0" applyFill="1" applyBorder="1" applyAlignment="1" applyProtection="1">
      <alignment horizontal="left" vertical="top" wrapText="1"/>
      <protection locked="0"/>
    </xf>
    <xf numFmtId="0" fontId="0" fillId="3" borderId="40" xfId="0" applyFill="1" applyBorder="1" applyAlignment="1" applyProtection="1">
      <alignment vertical="top" wrapText="1"/>
      <protection locked="0"/>
    </xf>
    <xf numFmtId="0" fontId="0" fillId="3" borderId="26" xfId="0" applyFill="1" applyBorder="1" applyAlignment="1" applyProtection="1">
      <alignment vertical="top" wrapText="1"/>
      <protection locked="0"/>
    </xf>
    <xf numFmtId="0" fontId="0" fillId="3" borderId="0" xfId="0" applyFill="1" applyBorder="1" applyAlignment="1" applyProtection="1">
      <alignment vertical="top" wrapText="1"/>
      <protection locked="0"/>
    </xf>
    <xf numFmtId="0" fontId="0" fillId="3" borderId="0" xfId="0" applyFill="1" applyBorder="1" applyAlignment="1" applyProtection="1">
      <alignment horizontal="left" vertical="top" wrapText="1"/>
      <protection locked="0"/>
    </xf>
    <xf numFmtId="0" fontId="0" fillId="3" borderId="27" xfId="0" applyFill="1" applyBorder="1" applyAlignment="1" applyProtection="1">
      <alignment vertical="top" wrapText="1"/>
      <protection locked="0"/>
    </xf>
    <xf numFmtId="0" fontId="0" fillId="3" borderId="10" xfId="0" applyFill="1" applyBorder="1" applyAlignment="1" applyProtection="1">
      <alignment vertical="top" wrapText="1"/>
      <protection locked="0"/>
    </xf>
    <xf numFmtId="0" fontId="0" fillId="3" borderId="6" xfId="0" applyFill="1" applyBorder="1" applyAlignment="1" applyProtection="1">
      <alignment vertical="top" wrapText="1"/>
      <protection locked="0"/>
    </xf>
    <xf numFmtId="0" fontId="0" fillId="3" borderId="6" xfId="0" applyFill="1" applyBorder="1" applyAlignment="1" applyProtection="1">
      <alignment horizontal="left" vertical="top" wrapText="1"/>
      <protection locked="0"/>
    </xf>
    <xf numFmtId="0" fontId="0" fillId="3" borderId="28" xfId="0" applyFill="1" applyBorder="1" applyAlignment="1" applyProtection="1">
      <alignment vertical="top" wrapText="1"/>
      <protection locked="0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5112">
    <tabColor rgb="FF66FF66"/>
  </sheetPr>
  <dimension ref="A1:O103"/>
  <sheetViews>
    <sheetView showGridLines="0" topLeftCell="B1" zoomScaleNormal="100" zoomScaleSheetLayoutView="75" workbookViewId="0">
      <selection activeCell="E20" sqref="E20:F20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7" width="14.42578125" customWidth="1"/>
    <col min="8" max="9" width="13" customWidth="1"/>
    <col min="10" max="10" width="3.710937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199" t="s">
        <v>4</v>
      </c>
      <c r="C1" s="200"/>
      <c r="D1" s="200"/>
      <c r="E1" s="200"/>
      <c r="F1" s="200"/>
      <c r="G1" s="200"/>
      <c r="H1" s="200"/>
      <c r="I1" s="200"/>
      <c r="J1" s="201"/>
    </row>
    <row r="2" spans="1:15" ht="36" customHeight="1" x14ac:dyDescent="0.2">
      <c r="A2" s="2"/>
      <c r="B2" s="76" t="s">
        <v>24</v>
      </c>
      <c r="C2" s="77"/>
      <c r="D2" s="78" t="s">
        <v>41</v>
      </c>
      <c r="E2" s="208" t="s">
        <v>42</v>
      </c>
      <c r="F2" s="209"/>
      <c r="G2" s="209"/>
      <c r="H2" s="209"/>
      <c r="I2" s="209"/>
      <c r="J2" s="210"/>
      <c r="O2" s="1"/>
    </row>
    <row r="3" spans="1:15" ht="27" hidden="1" customHeight="1" x14ac:dyDescent="0.2">
      <c r="A3" s="2"/>
      <c r="B3" s="79"/>
      <c r="C3" s="77"/>
      <c r="D3" s="80"/>
      <c r="E3" s="211"/>
      <c r="F3" s="212"/>
      <c r="G3" s="212"/>
      <c r="H3" s="212"/>
      <c r="I3" s="212"/>
      <c r="J3" s="213"/>
    </row>
    <row r="4" spans="1:15" ht="23.25" customHeight="1" x14ac:dyDescent="0.2">
      <c r="A4" s="2"/>
      <c r="B4" s="81"/>
      <c r="C4" s="82"/>
      <c r="D4" s="83"/>
      <c r="E4" s="221"/>
      <c r="F4" s="221"/>
      <c r="G4" s="221"/>
      <c r="H4" s="221"/>
      <c r="I4" s="221"/>
      <c r="J4" s="222"/>
    </row>
    <row r="5" spans="1:15" ht="24" customHeight="1" x14ac:dyDescent="0.2">
      <c r="A5" s="2"/>
      <c r="B5" s="31" t="s">
        <v>23</v>
      </c>
      <c r="D5" s="225"/>
      <c r="E5" s="226"/>
      <c r="F5" s="226"/>
      <c r="G5" s="226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227"/>
      <c r="E6" s="228"/>
      <c r="F6" s="228"/>
      <c r="G6" s="228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229"/>
      <c r="F7" s="230"/>
      <c r="G7" s="230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215"/>
      <c r="E11" s="215"/>
      <c r="F11" s="215"/>
      <c r="G11" s="215"/>
      <c r="H11" s="18" t="s">
        <v>40</v>
      </c>
      <c r="I11" s="85"/>
      <c r="J11" s="8"/>
    </row>
    <row r="12" spans="1:15" ht="15.75" customHeight="1" x14ac:dyDescent="0.2">
      <c r="A12" s="2"/>
      <c r="B12" s="28"/>
      <c r="C12" s="55"/>
      <c r="D12" s="220"/>
      <c r="E12" s="220"/>
      <c r="F12" s="220"/>
      <c r="G12" s="220"/>
      <c r="H12" s="18" t="s">
        <v>36</v>
      </c>
      <c r="I12" s="85"/>
      <c r="J12" s="8"/>
    </row>
    <row r="13" spans="1:15" ht="15.75" customHeight="1" x14ac:dyDescent="0.2">
      <c r="A13" s="2"/>
      <c r="B13" s="29"/>
      <c r="C13" s="56"/>
      <c r="D13" s="84"/>
      <c r="E13" s="223"/>
      <c r="F13" s="224"/>
      <c r="G13" s="224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214"/>
      <c r="F15" s="214"/>
      <c r="G15" s="216"/>
      <c r="H15" s="216"/>
      <c r="I15" s="216" t="s">
        <v>31</v>
      </c>
      <c r="J15" s="217"/>
    </row>
    <row r="16" spans="1:15" ht="23.25" customHeight="1" x14ac:dyDescent="0.2">
      <c r="A16" s="138" t="s">
        <v>26</v>
      </c>
      <c r="B16" s="38" t="s">
        <v>26</v>
      </c>
      <c r="C16" s="62"/>
      <c r="D16" s="63"/>
      <c r="E16" s="205"/>
      <c r="F16" s="206"/>
      <c r="G16" s="205"/>
      <c r="H16" s="206"/>
      <c r="I16" s="205">
        <f>SUMIF(F59:F99,A16,I59:I99)+SUMIF(F59:F99,"PSU",I59:I99)</f>
        <v>0</v>
      </c>
      <c r="J16" s="207"/>
    </row>
    <row r="17" spans="1:10" ht="23.25" customHeight="1" x14ac:dyDescent="0.2">
      <c r="A17" s="138" t="s">
        <v>27</v>
      </c>
      <c r="B17" s="38" t="s">
        <v>27</v>
      </c>
      <c r="C17" s="62"/>
      <c r="D17" s="63"/>
      <c r="E17" s="205"/>
      <c r="F17" s="206"/>
      <c r="G17" s="205"/>
      <c r="H17" s="206"/>
      <c r="I17" s="205">
        <f>SUMIF(F59:F99,A17,I59:I99)</f>
        <v>0</v>
      </c>
      <c r="J17" s="207"/>
    </row>
    <row r="18" spans="1:10" ht="23.25" customHeight="1" x14ac:dyDescent="0.2">
      <c r="A18" s="138" t="s">
        <v>28</v>
      </c>
      <c r="B18" s="38" t="s">
        <v>28</v>
      </c>
      <c r="C18" s="62"/>
      <c r="D18" s="63"/>
      <c r="E18" s="205"/>
      <c r="F18" s="206"/>
      <c r="G18" s="205"/>
      <c r="H18" s="206"/>
      <c r="I18" s="205">
        <f>SUMIF(F59:F99,A18,I59:I99)</f>
        <v>0</v>
      </c>
      <c r="J18" s="207"/>
    </row>
    <row r="19" spans="1:10" ht="23.25" customHeight="1" x14ac:dyDescent="0.2">
      <c r="A19" s="138" t="s">
        <v>154</v>
      </c>
      <c r="B19" s="38" t="s">
        <v>29</v>
      </c>
      <c r="C19" s="62"/>
      <c r="D19" s="63"/>
      <c r="E19" s="205"/>
      <c r="F19" s="206"/>
      <c r="G19" s="205"/>
      <c r="H19" s="206"/>
      <c r="I19" s="205">
        <f>SUMIF(F59:F99,A19,I59:I99)</f>
        <v>0</v>
      </c>
      <c r="J19" s="207"/>
    </row>
    <row r="20" spans="1:10" ht="23.25" customHeight="1" x14ac:dyDescent="0.2">
      <c r="A20" s="138" t="s">
        <v>153</v>
      </c>
      <c r="B20" s="38" t="s">
        <v>30</v>
      </c>
      <c r="C20" s="62"/>
      <c r="D20" s="63"/>
      <c r="E20" s="205"/>
      <c r="F20" s="206"/>
      <c r="G20" s="205"/>
      <c r="H20" s="206"/>
      <c r="I20" s="205">
        <f>SUMIF(F59:F99,A20,I59:I99)</f>
        <v>0</v>
      </c>
      <c r="J20" s="207"/>
    </row>
    <row r="21" spans="1:10" ht="23.25" customHeight="1" x14ac:dyDescent="0.2">
      <c r="A21" s="2"/>
      <c r="B21" s="48" t="s">
        <v>31</v>
      </c>
      <c r="C21" s="64"/>
      <c r="D21" s="65"/>
      <c r="E21" s="218"/>
      <c r="F21" s="219"/>
      <c r="G21" s="218"/>
      <c r="H21" s="219"/>
      <c r="I21" s="218">
        <f>SUM(I16:J20)</f>
        <v>0</v>
      </c>
      <c r="J21" s="236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15</v>
      </c>
      <c r="F23" s="39" t="s">
        <v>0</v>
      </c>
      <c r="G23" s="234">
        <f>ZakladDPHSniVypocet</f>
        <v>0</v>
      </c>
      <c r="H23" s="235"/>
      <c r="I23" s="235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15</v>
      </c>
      <c r="F24" s="39" t="s">
        <v>0</v>
      </c>
      <c r="G24" s="232">
        <f>A23</f>
        <v>0</v>
      </c>
      <c r="H24" s="233"/>
      <c r="I24" s="233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234">
        <f>ZakladDPHZaklVypocet</f>
        <v>0</v>
      </c>
      <c r="H25" s="235"/>
      <c r="I25" s="235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202">
        <f>A25</f>
        <v>0</v>
      </c>
      <c r="H26" s="203"/>
      <c r="I26" s="203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204">
        <f>CenaCelkem-(ZakladDPHSni+DPHSni+ZakladDPHZakl+DPHZakl)</f>
        <v>0</v>
      </c>
      <c r="H27" s="204"/>
      <c r="I27" s="204"/>
      <c r="J27" s="41" t="str">
        <f t="shared" si="0"/>
        <v>CZK</v>
      </c>
    </row>
    <row r="28" spans="1:10" ht="27.75" hidden="1" customHeight="1" thickBot="1" x14ac:dyDescent="0.25">
      <c r="A28" s="2"/>
      <c r="B28" s="112" t="s">
        <v>25</v>
      </c>
      <c r="C28" s="113"/>
      <c r="D28" s="113"/>
      <c r="E28" s="114"/>
      <c r="F28" s="115"/>
      <c r="G28" s="238">
        <f>ZakladDPHSniVypocet+ZakladDPHZaklVypocet</f>
        <v>0</v>
      </c>
      <c r="H28" s="238"/>
      <c r="I28" s="238"/>
      <c r="J28" s="116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2" t="s">
        <v>37</v>
      </c>
      <c r="C29" s="117"/>
      <c r="D29" s="117"/>
      <c r="E29" s="117"/>
      <c r="F29" s="118"/>
      <c r="G29" s="237">
        <f>A27</f>
        <v>0</v>
      </c>
      <c r="H29" s="237"/>
      <c r="I29" s="237"/>
      <c r="J29" s="119" t="s">
        <v>69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39"/>
      <c r="E34" s="240"/>
      <c r="G34" s="241"/>
      <c r="H34" s="242"/>
      <c r="I34" s="242"/>
      <c r="J34" s="25"/>
    </row>
    <row r="35" spans="1:10" ht="12.75" customHeight="1" x14ac:dyDescent="0.2">
      <c r="A35" s="2"/>
      <c r="B35" s="2"/>
      <c r="D35" s="231" t="s">
        <v>2</v>
      </c>
      <c r="E35" s="231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9" t="s">
        <v>17</v>
      </c>
      <c r="C37" s="90"/>
      <c r="D37" s="90"/>
      <c r="E37" s="90"/>
      <c r="F37" s="91"/>
      <c r="G37" s="91"/>
      <c r="H37" s="91"/>
      <c r="I37" s="91"/>
      <c r="J37" s="92"/>
    </row>
    <row r="38" spans="1:10" ht="25.5" customHeight="1" x14ac:dyDescent="0.2">
      <c r="A38" s="88" t="s">
        <v>39</v>
      </c>
      <c r="B38" s="93" t="s">
        <v>18</v>
      </c>
      <c r="C38" s="94" t="s">
        <v>6</v>
      </c>
      <c r="D38" s="94"/>
      <c r="E38" s="94"/>
      <c r="F38" s="95" t="str">
        <f>B23</f>
        <v>Základ pro sníženou DPH</v>
      </c>
      <c r="G38" s="95" t="str">
        <f>B25</f>
        <v>Základ pro základní DPH</v>
      </c>
      <c r="H38" s="96" t="s">
        <v>19</v>
      </c>
      <c r="I38" s="96" t="s">
        <v>1</v>
      </c>
      <c r="J38" s="97" t="s">
        <v>0</v>
      </c>
    </row>
    <row r="39" spans="1:10" ht="25.5" hidden="1" customHeight="1" x14ac:dyDescent="0.2">
      <c r="A39" s="88">
        <v>1</v>
      </c>
      <c r="B39" s="98" t="s">
        <v>43</v>
      </c>
      <c r="C39" s="243"/>
      <c r="D39" s="243"/>
      <c r="E39" s="243"/>
      <c r="F39" s="99">
        <f>'SO 01 001 Pol'!AE24+'SO 01 101 Pol'!AE626+'SO 01 102 Pol'!AE137+'SO 01 103 Pol'!AE317+'SO 01 104 Pol'!AE220+'SO 01 105 Pol'!AE198+'SO 01 106a Pol'!AE118+'SO 01 106b Pol'!AE118+'SO 01 106c Pol'!AE53+'SO 01 106d Pol'!AE57+'SO 01 201 Pol'!AE24</f>
        <v>0</v>
      </c>
      <c r="G39" s="100">
        <f>'SO 01 001 Pol'!AF24+'SO 01 101 Pol'!AF626+'SO 01 102 Pol'!AF137+'SO 01 103 Pol'!AF317+'SO 01 104 Pol'!AF220+'SO 01 105 Pol'!AF198+'SO 01 106a Pol'!AF118+'SO 01 106b Pol'!AF118+'SO 01 106c Pol'!AF53+'SO 01 106d Pol'!AF57+'SO 01 201 Pol'!AF24</f>
        <v>0</v>
      </c>
      <c r="H39" s="101">
        <f t="shared" ref="H39:H51" si="1">(F39*SazbaDPH1/100)+(G39*SazbaDPH2/100)</f>
        <v>0</v>
      </c>
      <c r="I39" s="101">
        <f t="shared" ref="I39:I51" si="2">F39+G39+H39</f>
        <v>0</v>
      </c>
      <c r="J39" s="102" t="str">
        <f t="shared" ref="J39:J51" si="3">IF(CenaCelkemVypocet=0,"",I39/CenaCelkemVypocet*100)</f>
        <v/>
      </c>
    </row>
    <row r="40" spans="1:10" ht="25.5" customHeight="1" x14ac:dyDescent="0.2">
      <c r="A40" s="88">
        <v>2</v>
      </c>
      <c r="B40" s="103" t="s">
        <v>44</v>
      </c>
      <c r="C40" s="244" t="s">
        <v>45</v>
      </c>
      <c r="D40" s="244"/>
      <c r="E40" s="244"/>
      <c r="F40" s="104">
        <f>'SO 01 001 Pol'!AE24+'SO 01 101 Pol'!AE626+'SO 01 102 Pol'!AE137+'SO 01 103 Pol'!AE317+'SO 01 104 Pol'!AE220+'SO 01 105 Pol'!AE198+'SO 01 106a Pol'!AE118+'SO 01 106b Pol'!AE118+'SO 01 106c Pol'!AE53+'SO 01 106d Pol'!AE57+'SO 01 201 Pol'!AE24</f>
        <v>0</v>
      </c>
      <c r="G40" s="105">
        <f>'SO 01 001 Pol'!AF24+'SO 01 101 Pol'!AF626+'SO 01 102 Pol'!AF137+'SO 01 103 Pol'!AF317+'SO 01 104 Pol'!AF220+'SO 01 105 Pol'!AF198+'SO 01 106a Pol'!AF118+'SO 01 106b Pol'!AF118+'SO 01 106c Pol'!AF53+'SO 01 106d Pol'!AF57+'SO 01 201 Pol'!AF24</f>
        <v>0</v>
      </c>
      <c r="H40" s="105">
        <f t="shared" si="1"/>
        <v>0</v>
      </c>
      <c r="I40" s="105">
        <f t="shared" si="2"/>
        <v>0</v>
      </c>
      <c r="J40" s="106" t="str">
        <f t="shared" si="3"/>
        <v/>
      </c>
    </row>
    <row r="41" spans="1:10" ht="25.5" customHeight="1" x14ac:dyDescent="0.2">
      <c r="A41" s="88">
        <v>3</v>
      </c>
      <c r="B41" s="107" t="s">
        <v>46</v>
      </c>
      <c r="C41" s="243" t="s">
        <v>47</v>
      </c>
      <c r="D41" s="243"/>
      <c r="E41" s="243"/>
      <c r="F41" s="108">
        <f>'SO 01 001 Pol'!AE24</f>
        <v>0</v>
      </c>
      <c r="G41" s="101">
        <f>'SO 01 001 Pol'!AF24</f>
        <v>0</v>
      </c>
      <c r="H41" s="101">
        <f t="shared" si="1"/>
        <v>0</v>
      </c>
      <c r="I41" s="101">
        <f t="shared" si="2"/>
        <v>0</v>
      </c>
      <c r="J41" s="102" t="str">
        <f t="shared" si="3"/>
        <v/>
      </c>
    </row>
    <row r="42" spans="1:10" ht="25.5" customHeight="1" x14ac:dyDescent="0.2">
      <c r="A42" s="88">
        <v>3</v>
      </c>
      <c r="B42" s="107" t="s">
        <v>48</v>
      </c>
      <c r="C42" s="243" t="s">
        <v>49</v>
      </c>
      <c r="D42" s="243"/>
      <c r="E42" s="243"/>
      <c r="F42" s="108">
        <f>'SO 01 101 Pol'!AE626</f>
        <v>0</v>
      </c>
      <c r="G42" s="101">
        <f>'SO 01 101 Pol'!AF626</f>
        <v>0</v>
      </c>
      <c r="H42" s="101">
        <f t="shared" si="1"/>
        <v>0</v>
      </c>
      <c r="I42" s="101">
        <f t="shared" si="2"/>
        <v>0</v>
      </c>
      <c r="J42" s="102" t="str">
        <f t="shared" si="3"/>
        <v/>
      </c>
    </row>
    <row r="43" spans="1:10" ht="25.5" customHeight="1" x14ac:dyDescent="0.2">
      <c r="A43" s="88">
        <v>3</v>
      </c>
      <c r="B43" s="107" t="s">
        <v>50</v>
      </c>
      <c r="C43" s="243" t="s">
        <v>51</v>
      </c>
      <c r="D43" s="243"/>
      <c r="E43" s="243"/>
      <c r="F43" s="108">
        <f>'SO 01 102 Pol'!AE137</f>
        <v>0</v>
      </c>
      <c r="G43" s="101">
        <f>'SO 01 102 Pol'!AF137</f>
        <v>0</v>
      </c>
      <c r="H43" s="101">
        <f t="shared" si="1"/>
        <v>0</v>
      </c>
      <c r="I43" s="101">
        <f t="shared" si="2"/>
        <v>0</v>
      </c>
      <c r="J43" s="102" t="str">
        <f t="shared" si="3"/>
        <v/>
      </c>
    </row>
    <row r="44" spans="1:10" ht="25.5" customHeight="1" x14ac:dyDescent="0.2">
      <c r="A44" s="88">
        <v>3</v>
      </c>
      <c r="B44" s="107" t="s">
        <v>52</v>
      </c>
      <c r="C44" s="243" t="s">
        <v>53</v>
      </c>
      <c r="D44" s="243"/>
      <c r="E44" s="243"/>
      <c r="F44" s="108">
        <f>'SO 01 103 Pol'!AE317</f>
        <v>0</v>
      </c>
      <c r="G44" s="101">
        <f>'SO 01 103 Pol'!AF317</f>
        <v>0</v>
      </c>
      <c r="H44" s="101">
        <f t="shared" si="1"/>
        <v>0</v>
      </c>
      <c r="I44" s="101">
        <f t="shared" si="2"/>
        <v>0</v>
      </c>
      <c r="J44" s="102" t="str">
        <f t="shared" si="3"/>
        <v/>
      </c>
    </row>
    <row r="45" spans="1:10" ht="25.5" customHeight="1" x14ac:dyDescent="0.2">
      <c r="A45" s="88">
        <v>3</v>
      </c>
      <c r="B45" s="107" t="s">
        <v>54</v>
      </c>
      <c r="C45" s="243" t="s">
        <v>55</v>
      </c>
      <c r="D45" s="243"/>
      <c r="E45" s="243"/>
      <c r="F45" s="108">
        <f>'SO 01 104 Pol'!AE220</f>
        <v>0</v>
      </c>
      <c r="G45" s="101">
        <f>'SO 01 104 Pol'!AF220</f>
        <v>0</v>
      </c>
      <c r="H45" s="101">
        <f t="shared" si="1"/>
        <v>0</v>
      </c>
      <c r="I45" s="101">
        <f t="shared" si="2"/>
        <v>0</v>
      </c>
      <c r="J45" s="102" t="str">
        <f t="shared" si="3"/>
        <v/>
      </c>
    </row>
    <row r="46" spans="1:10" ht="25.5" customHeight="1" x14ac:dyDescent="0.2">
      <c r="A46" s="88">
        <v>3</v>
      </c>
      <c r="B46" s="107" t="s">
        <v>56</v>
      </c>
      <c r="C46" s="243" t="s">
        <v>57</v>
      </c>
      <c r="D46" s="243"/>
      <c r="E46" s="243"/>
      <c r="F46" s="108">
        <f>'SO 01 105 Pol'!AE198</f>
        <v>0</v>
      </c>
      <c r="G46" s="101">
        <f>'SO 01 105 Pol'!AF198</f>
        <v>0</v>
      </c>
      <c r="H46" s="101">
        <f t="shared" si="1"/>
        <v>0</v>
      </c>
      <c r="I46" s="101">
        <f t="shared" si="2"/>
        <v>0</v>
      </c>
      <c r="J46" s="102" t="str">
        <f t="shared" si="3"/>
        <v/>
      </c>
    </row>
    <row r="47" spans="1:10" ht="25.5" customHeight="1" x14ac:dyDescent="0.2">
      <c r="A47" s="88">
        <v>3</v>
      </c>
      <c r="B47" s="107" t="s">
        <v>58</v>
      </c>
      <c r="C47" s="243" t="s">
        <v>59</v>
      </c>
      <c r="D47" s="243"/>
      <c r="E47" s="243"/>
      <c r="F47" s="108">
        <f>'SO 01 106a Pol'!AE118</f>
        <v>0</v>
      </c>
      <c r="G47" s="101">
        <f>'SO 01 106a Pol'!AF118</f>
        <v>0</v>
      </c>
      <c r="H47" s="101">
        <f t="shared" si="1"/>
        <v>0</v>
      </c>
      <c r="I47" s="101">
        <f t="shared" si="2"/>
        <v>0</v>
      </c>
      <c r="J47" s="102" t="str">
        <f t="shared" si="3"/>
        <v/>
      </c>
    </row>
    <row r="48" spans="1:10" ht="25.5" customHeight="1" x14ac:dyDescent="0.2">
      <c r="A48" s="88">
        <v>3</v>
      </c>
      <c r="B48" s="107" t="s">
        <v>60</v>
      </c>
      <c r="C48" s="243" t="s">
        <v>61</v>
      </c>
      <c r="D48" s="243"/>
      <c r="E48" s="243"/>
      <c r="F48" s="108">
        <f>'SO 01 106b Pol'!AE118</f>
        <v>0</v>
      </c>
      <c r="G48" s="101">
        <f>'SO 01 106b Pol'!AF118</f>
        <v>0</v>
      </c>
      <c r="H48" s="101">
        <f t="shared" si="1"/>
        <v>0</v>
      </c>
      <c r="I48" s="101">
        <f t="shared" si="2"/>
        <v>0</v>
      </c>
      <c r="J48" s="102" t="str">
        <f t="shared" si="3"/>
        <v/>
      </c>
    </row>
    <row r="49" spans="1:10" ht="25.5" customHeight="1" x14ac:dyDescent="0.2">
      <c r="A49" s="88">
        <v>3</v>
      </c>
      <c r="B49" s="107" t="s">
        <v>62</v>
      </c>
      <c r="C49" s="243" t="s">
        <v>63</v>
      </c>
      <c r="D49" s="243"/>
      <c r="E49" s="243"/>
      <c r="F49" s="108">
        <f>'SO 01 106c Pol'!AE53</f>
        <v>0</v>
      </c>
      <c r="G49" s="101">
        <f>'SO 01 106c Pol'!AF53</f>
        <v>0</v>
      </c>
      <c r="H49" s="101">
        <f t="shared" si="1"/>
        <v>0</v>
      </c>
      <c r="I49" s="101">
        <f t="shared" si="2"/>
        <v>0</v>
      </c>
      <c r="J49" s="102" t="str">
        <f t="shared" si="3"/>
        <v/>
      </c>
    </row>
    <row r="50" spans="1:10" ht="25.5" customHeight="1" x14ac:dyDescent="0.2">
      <c r="A50" s="88">
        <v>3</v>
      </c>
      <c r="B50" s="107" t="s">
        <v>64</v>
      </c>
      <c r="C50" s="243" t="s">
        <v>65</v>
      </c>
      <c r="D50" s="243"/>
      <c r="E50" s="243"/>
      <c r="F50" s="108">
        <f>'SO 01 106d Pol'!AE57</f>
        <v>0</v>
      </c>
      <c r="G50" s="101">
        <f>'SO 01 106d Pol'!AF57</f>
        <v>0</v>
      </c>
      <c r="H50" s="101">
        <f t="shared" si="1"/>
        <v>0</v>
      </c>
      <c r="I50" s="101">
        <f t="shared" si="2"/>
        <v>0</v>
      </c>
      <c r="J50" s="102" t="str">
        <f t="shared" si="3"/>
        <v/>
      </c>
    </row>
    <row r="51" spans="1:10" ht="25.5" customHeight="1" x14ac:dyDescent="0.2">
      <c r="A51" s="88">
        <v>3</v>
      </c>
      <c r="B51" s="107" t="s">
        <v>66</v>
      </c>
      <c r="C51" s="243" t="s">
        <v>67</v>
      </c>
      <c r="D51" s="243"/>
      <c r="E51" s="243"/>
      <c r="F51" s="108">
        <f>'SO 01 201 Pol'!AE24</f>
        <v>0</v>
      </c>
      <c r="G51" s="101">
        <f>'SO 01 201 Pol'!AF24</f>
        <v>0</v>
      </c>
      <c r="H51" s="101">
        <f t="shared" si="1"/>
        <v>0</v>
      </c>
      <c r="I51" s="101">
        <f t="shared" si="2"/>
        <v>0</v>
      </c>
      <c r="J51" s="102" t="str">
        <f t="shared" si="3"/>
        <v/>
      </c>
    </row>
    <row r="52" spans="1:10" ht="25.5" customHeight="1" x14ac:dyDescent="0.2">
      <c r="A52" s="88"/>
      <c r="B52" s="245" t="s">
        <v>68</v>
      </c>
      <c r="C52" s="246"/>
      <c r="D52" s="246"/>
      <c r="E52" s="247"/>
      <c r="F52" s="109">
        <f>SUMIF(A39:A51,"=1",F39:F51)</f>
        <v>0</v>
      </c>
      <c r="G52" s="110">
        <f>SUMIF(A39:A51,"=1",G39:G51)</f>
        <v>0</v>
      </c>
      <c r="H52" s="110">
        <f>SUMIF(A39:A51,"=1",H39:H51)</f>
        <v>0</v>
      </c>
      <c r="I52" s="110">
        <f>SUMIF(A39:A51,"=1",I39:I51)</f>
        <v>0</v>
      </c>
      <c r="J52" s="111">
        <f>SUMIF(A39:A51,"=1",J39:J51)</f>
        <v>0</v>
      </c>
    </row>
    <row r="56" spans="1:10" ht="15.75" x14ac:dyDescent="0.25">
      <c r="B56" s="120" t="s">
        <v>70</v>
      </c>
    </row>
    <row r="58" spans="1:10" ht="25.5" customHeight="1" x14ac:dyDescent="0.2">
      <c r="A58" s="122"/>
      <c r="B58" s="125" t="s">
        <v>18</v>
      </c>
      <c r="C58" s="125" t="s">
        <v>6</v>
      </c>
      <c r="D58" s="126"/>
      <c r="E58" s="126"/>
      <c r="F58" s="127" t="s">
        <v>71</v>
      </c>
      <c r="G58" s="127"/>
      <c r="H58" s="127"/>
      <c r="I58" s="127" t="s">
        <v>31</v>
      </c>
      <c r="J58" s="127" t="s">
        <v>0</v>
      </c>
    </row>
    <row r="59" spans="1:10" ht="36.75" customHeight="1" x14ac:dyDescent="0.2">
      <c r="A59" s="123"/>
      <c r="B59" s="128" t="s">
        <v>72</v>
      </c>
      <c r="C59" s="248" t="s">
        <v>73</v>
      </c>
      <c r="D59" s="249"/>
      <c r="E59" s="249"/>
      <c r="F59" s="134" t="s">
        <v>26</v>
      </c>
      <c r="G59" s="135"/>
      <c r="H59" s="135"/>
      <c r="I59" s="135">
        <f>'SO 01 106c Pol'!G8+'SO 01 106d Pol'!G8+'SO 01 106d Pol'!G18+'SO 01 106d Pol'!G38</f>
        <v>0</v>
      </c>
      <c r="J59" s="132" t="str">
        <f>IF(I100=0,"",I59/I100*100)</f>
        <v/>
      </c>
    </row>
    <row r="60" spans="1:10" ht="36.75" customHeight="1" x14ac:dyDescent="0.2">
      <c r="A60" s="123"/>
      <c r="B60" s="128" t="s">
        <v>74</v>
      </c>
      <c r="C60" s="248" t="s">
        <v>75</v>
      </c>
      <c r="D60" s="249"/>
      <c r="E60" s="249"/>
      <c r="F60" s="134" t="s">
        <v>26</v>
      </c>
      <c r="G60" s="135"/>
      <c r="H60" s="135"/>
      <c r="I60" s="135">
        <f>'SO 01 106c Pol'!G40+'SO 01 106d Pol'!G10</f>
        <v>0</v>
      </c>
      <c r="J60" s="132" t="str">
        <f>IF(I100=0,"",I60/I100*100)</f>
        <v/>
      </c>
    </row>
    <row r="61" spans="1:10" ht="36.75" customHeight="1" x14ac:dyDescent="0.2">
      <c r="A61" s="123"/>
      <c r="B61" s="128" t="s">
        <v>76</v>
      </c>
      <c r="C61" s="248" t="s">
        <v>77</v>
      </c>
      <c r="D61" s="249"/>
      <c r="E61" s="249"/>
      <c r="F61" s="134" t="s">
        <v>26</v>
      </c>
      <c r="G61" s="135"/>
      <c r="H61" s="135"/>
      <c r="I61" s="135">
        <f>'SO 01 106a Pol'!G8+'SO 01 106a Pol'!G39+'SO 01 106a Pol'!G79+'SO 01 106b Pol'!G8+'SO 01 106b Pol'!G39+'SO 01 106b Pol'!G79</f>
        <v>0</v>
      </c>
      <c r="J61" s="132" t="str">
        <f>IF(I100=0,"",I61/I100*100)</f>
        <v/>
      </c>
    </row>
    <row r="62" spans="1:10" ht="36.75" customHeight="1" x14ac:dyDescent="0.2">
      <c r="A62" s="123"/>
      <c r="B62" s="128" t="s">
        <v>78</v>
      </c>
      <c r="C62" s="248" t="s">
        <v>79</v>
      </c>
      <c r="D62" s="249"/>
      <c r="E62" s="249"/>
      <c r="F62" s="134" t="s">
        <v>26</v>
      </c>
      <c r="G62" s="135"/>
      <c r="H62" s="135"/>
      <c r="I62" s="135">
        <f>'SO 01 106a Pol'!G92+'SO 01 106b Pol'!G92</f>
        <v>0</v>
      </c>
      <c r="J62" s="132" t="str">
        <f>IF(I100=0,"",I62/I100*100)</f>
        <v/>
      </c>
    </row>
    <row r="63" spans="1:10" ht="36.75" customHeight="1" x14ac:dyDescent="0.2">
      <c r="A63" s="123"/>
      <c r="B63" s="128" t="s">
        <v>80</v>
      </c>
      <c r="C63" s="248" t="s">
        <v>81</v>
      </c>
      <c r="D63" s="249"/>
      <c r="E63" s="249"/>
      <c r="F63" s="134" t="s">
        <v>26</v>
      </c>
      <c r="G63" s="135"/>
      <c r="H63" s="135"/>
      <c r="I63" s="135">
        <f>'SO 01 106a Pol'!G75+'SO 01 106b Pol'!G75+'SO 01 106c Pol'!G48+'SO 01 106d Pol'!G34</f>
        <v>0</v>
      </c>
      <c r="J63" s="132" t="str">
        <f>IF(I100=0,"",I63/I100*100)</f>
        <v/>
      </c>
    </row>
    <row r="64" spans="1:10" ht="36.75" customHeight="1" x14ac:dyDescent="0.2">
      <c r="A64" s="123"/>
      <c r="B64" s="128" t="s">
        <v>82</v>
      </c>
      <c r="C64" s="248" t="s">
        <v>83</v>
      </c>
      <c r="D64" s="249"/>
      <c r="E64" s="249"/>
      <c r="F64" s="134" t="s">
        <v>26</v>
      </c>
      <c r="G64" s="135"/>
      <c r="H64" s="135"/>
      <c r="I64" s="135">
        <f>'SO 01 106a Pol'!G12+'SO 01 106b Pol'!G12</f>
        <v>0</v>
      </c>
      <c r="J64" s="132" t="str">
        <f>IF(I100=0,"",I64/I100*100)</f>
        <v/>
      </c>
    </row>
    <row r="65" spans="1:10" ht="36.75" customHeight="1" x14ac:dyDescent="0.2">
      <c r="A65" s="123"/>
      <c r="B65" s="128" t="s">
        <v>84</v>
      </c>
      <c r="C65" s="248" t="s">
        <v>85</v>
      </c>
      <c r="D65" s="249"/>
      <c r="E65" s="249"/>
      <c r="F65" s="134" t="s">
        <v>26</v>
      </c>
      <c r="G65" s="135"/>
      <c r="H65" s="135"/>
      <c r="I65" s="135">
        <f>'SO 01 101 Pol'!G8</f>
        <v>0</v>
      </c>
      <c r="J65" s="132" t="str">
        <f>IF(I100=0,"",I65/I100*100)</f>
        <v/>
      </c>
    </row>
    <row r="66" spans="1:10" ht="36.75" customHeight="1" x14ac:dyDescent="0.2">
      <c r="A66" s="123"/>
      <c r="B66" s="128" t="s">
        <v>86</v>
      </c>
      <c r="C66" s="248" t="s">
        <v>87</v>
      </c>
      <c r="D66" s="249"/>
      <c r="E66" s="249"/>
      <c r="F66" s="134" t="s">
        <v>26</v>
      </c>
      <c r="G66" s="135"/>
      <c r="H66" s="135"/>
      <c r="I66" s="135">
        <f>'SO 01 201 Pol'!G8</f>
        <v>0</v>
      </c>
      <c r="J66" s="132" t="str">
        <f>IF(I100=0,"",I66/I100*100)</f>
        <v/>
      </c>
    </row>
    <row r="67" spans="1:10" ht="36.75" customHeight="1" x14ac:dyDescent="0.2">
      <c r="A67" s="123"/>
      <c r="B67" s="128" t="s">
        <v>88</v>
      </c>
      <c r="C67" s="248" t="s">
        <v>89</v>
      </c>
      <c r="D67" s="249"/>
      <c r="E67" s="249"/>
      <c r="F67" s="134" t="s">
        <v>26</v>
      </c>
      <c r="G67" s="135"/>
      <c r="H67" s="135"/>
      <c r="I67" s="135">
        <f>'SO 01 101 Pol'!G57</f>
        <v>0</v>
      </c>
      <c r="J67" s="132" t="str">
        <f>IF(I100=0,"",I67/I100*100)</f>
        <v/>
      </c>
    </row>
    <row r="68" spans="1:10" ht="36.75" customHeight="1" x14ac:dyDescent="0.2">
      <c r="A68" s="123"/>
      <c r="B68" s="128" t="s">
        <v>90</v>
      </c>
      <c r="C68" s="248" t="s">
        <v>91</v>
      </c>
      <c r="D68" s="249"/>
      <c r="E68" s="249"/>
      <c r="F68" s="134" t="s">
        <v>26</v>
      </c>
      <c r="G68" s="135"/>
      <c r="H68" s="135"/>
      <c r="I68" s="135">
        <f>'SO 01 201 Pol'!G12</f>
        <v>0</v>
      </c>
      <c r="J68" s="132" t="str">
        <f>IF(I100=0,"",I68/I100*100)</f>
        <v/>
      </c>
    </row>
    <row r="69" spans="1:10" ht="36.75" customHeight="1" x14ac:dyDescent="0.2">
      <c r="A69" s="123"/>
      <c r="B69" s="128" t="s">
        <v>92</v>
      </c>
      <c r="C69" s="248" t="s">
        <v>93</v>
      </c>
      <c r="D69" s="249"/>
      <c r="E69" s="249"/>
      <c r="F69" s="134" t="s">
        <v>26</v>
      </c>
      <c r="G69" s="135"/>
      <c r="H69" s="135"/>
      <c r="I69" s="135">
        <f>'SO 01 101 Pol'!G84+'SO 01 103 Pol'!G8</f>
        <v>0</v>
      </c>
      <c r="J69" s="132" t="str">
        <f>IF(I100=0,"",I69/I100*100)</f>
        <v/>
      </c>
    </row>
    <row r="70" spans="1:10" ht="36.75" customHeight="1" x14ac:dyDescent="0.2">
      <c r="A70" s="123"/>
      <c r="B70" s="128" t="s">
        <v>94</v>
      </c>
      <c r="C70" s="248" t="s">
        <v>95</v>
      </c>
      <c r="D70" s="249"/>
      <c r="E70" s="249"/>
      <c r="F70" s="134" t="s">
        <v>26</v>
      </c>
      <c r="G70" s="135"/>
      <c r="H70" s="135"/>
      <c r="I70" s="135">
        <f>'SO 01 201 Pol'!G14</f>
        <v>0</v>
      </c>
      <c r="J70" s="132" t="str">
        <f>IF(I100=0,"",I70/I100*100)</f>
        <v/>
      </c>
    </row>
    <row r="71" spans="1:10" ht="36.75" customHeight="1" x14ac:dyDescent="0.2">
      <c r="A71" s="123"/>
      <c r="B71" s="128" t="s">
        <v>96</v>
      </c>
      <c r="C71" s="248" t="s">
        <v>97</v>
      </c>
      <c r="D71" s="249"/>
      <c r="E71" s="249"/>
      <c r="F71" s="134" t="s">
        <v>26</v>
      </c>
      <c r="G71" s="135"/>
      <c r="H71" s="135"/>
      <c r="I71" s="135">
        <f>'SO 01 103 Pol'!G74</f>
        <v>0</v>
      </c>
      <c r="J71" s="132" t="str">
        <f>IF(I100=0,"",I71/I100*100)</f>
        <v/>
      </c>
    </row>
    <row r="72" spans="1:10" ht="36.75" customHeight="1" x14ac:dyDescent="0.2">
      <c r="A72" s="123"/>
      <c r="B72" s="128" t="s">
        <v>98</v>
      </c>
      <c r="C72" s="248" t="s">
        <v>99</v>
      </c>
      <c r="D72" s="249"/>
      <c r="E72" s="249"/>
      <c r="F72" s="134" t="s">
        <v>26</v>
      </c>
      <c r="G72" s="135"/>
      <c r="H72" s="135"/>
      <c r="I72" s="135">
        <f>'SO 01 101 Pol'!G96</f>
        <v>0</v>
      </c>
      <c r="J72" s="132" t="str">
        <f>IF(I100=0,"",I72/I100*100)</f>
        <v/>
      </c>
    </row>
    <row r="73" spans="1:10" ht="36.75" customHeight="1" x14ac:dyDescent="0.2">
      <c r="A73" s="123"/>
      <c r="B73" s="128" t="s">
        <v>100</v>
      </c>
      <c r="C73" s="248" t="s">
        <v>101</v>
      </c>
      <c r="D73" s="249"/>
      <c r="E73" s="249"/>
      <c r="F73" s="134" t="s">
        <v>26</v>
      </c>
      <c r="G73" s="135"/>
      <c r="H73" s="135"/>
      <c r="I73" s="135">
        <f>'SO 01 101 Pol'!G109+'SO 01 103 Pol'!G86+'SO 01 104 Pol'!G8</f>
        <v>0</v>
      </c>
      <c r="J73" s="132" t="str">
        <f>IF(I100=0,"",I73/I100*100)</f>
        <v/>
      </c>
    </row>
    <row r="74" spans="1:10" ht="36.75" customHeight="1" x14ac:dyDescent="0.2">
      <c r="A74" s="123"/>
      <c r="B74" s="128" t="s">
        <v>102</v>
      </c>
      <c r="C74" s="248" t="s">
        <v>103</v>
      </c>
      <c r="D74" s="249"/>
      <c r="E74" s="249"/>
      <c r="F74" s="134" t="s">
        <v>26</v>
      </c>
      <c r="G74" s="135"/>
      <c r="H74" s="135"/>
      <c r="I74" s="135">
        <f>'SO 01 101 Pol'!G117</f>
        <v>0</v>
      </c>
      <c r="J74" s="132" t="str">
        <f>IF(I100=0,"",I74/I100*100)</f>
        <v/>
      </c>
    </row>
    <row r="75" spans="1:10" ht="36.75" customHeight="1" x14ac:dyDescent="0.2">
      <c r="A75" s="123"/>
      <c r="B75" s="128" t="s">
        <v>104</v>
      </c>
      <c r="C75" s="248" t="s">
        <v>105</v>
      </c>
      <c r="D75" s="249"/>
      <c r="E75" s="249"/>
      <c r="F75" s="134" t="s">
        <v>26</v>
      </c>
      <c r="G75" s="135"/>
      <c r="H75" s="135"/>
      <c r="I75" s="135">
        <f>'SO 01 102 Pol'!G8+'SO 01 103 Pol'!G133</f>
        <v>0</v>
      </c>
      <c r="J75" s="132" t="str">
        <f>IF(I100=0,"",I75/I100*100)</f>
        <v/>
      </c>
    </row>
    <row r="76" spans="1:10" ht="36.75" customHeight="1" x14ac:dyDescent="0.2">
      <c r="A76" s="123"/>
      <c r="B76" s="128" t="s">
        <v>106</v>
      </c>
      <c r="C76" s="248" t="s">
        <v>107</v>
      </c>
      <c r="D76" s="249"/>
      <c r="E76" s="249"/>
      <c r="F76" s="134" t="s">
        <v>26</v>
      </c>
      <c r="G76" s="135"/>
      <c r="H76" s="135"/>
      <c r="I76" s="135">
        <f>'SO 01 101 Pol'!G371+'SO 01 104 Pol'!G22</f>
        <v>0</v>
      </c>
      <c r="J76" s="132" t="str">
        <f>IF(I100=0,"",I76/I100*100)</f>
        <v/>
      </c>
    </row>
    <row r="77" spans="1:10" ht="36.75" customHeight="1" x14ac:dyDescent="0.2">
      <c r="A77" s="123"/>
      <c r="B77" s="128" t="s">
        <v>108</v>
      </c>
      <c r="C77" s="248" t="s">
        <v>109</v>
      </c>
      <c r="D77" s="249"/>
      <c r="E77" s="249"/>
      <c r="F77" s="134" t="s">
        <v>26</v>
      </c>
      <c r="G77" s="135"/>
      <c r="H77" s="135"/>
      <c r="I77" s="135">
        <f>'SO 01 101 Pol'!G385+'SO 01 103 Pol'!G153</f>
        <v>0</v>
      </c>
      <c r="J77" s="132" t="str">
        <f>IF(I100=0,"",I77/I100*100)</f>
        <v/>
      </c>
    </row>
    <row r="78" spans="1:10" ht="36.75" customHeight="1" x14ac:dyDescent="0.2">
      <c r="A78" s="123"/>
      <c r="B78" s="128" t="s">
        <v>110</v>
      </c>
      <c r="C78" s="248" t="s">
        <v>111</v>
      </c>
      <c r="D78" s="249"/>
      <c r="E78" s="249"/>
      <c r="F78" s="134" t="s">
        <v>26</v>
      </c>
      <c r="G78" s="135"/>
      <c r="H78" s="135"/>
      <c r="I78" s="135">
        <f>'SO 01 101 Pol'!G426+'SO 01 103 Pol'!G178</f>
        <v>0</v>
      </c>
      <c r="J78" s="132" t="str">
        <f>IF(I100=0,"",I78/I100*100)</f>
        <v/>
      </c>
    </row>
    <row r="79" spans="1:10" ht="36.75" customHeight="1" x14ac:dyDescent="0.2">
      <c r="A79" s="123"/>
      <c r="B79" s="128" t="s">
        <v>112</v>
      </c>
      <c r="C79" s="248" t="s">
        <v>113</v>
      </c>
      <c r="D79" s="249"/>
      <c r="E79" s="249"/>
      <c r="F79" s="134" t="s">
        <v>26</v>
      </c>
      <c r="G79" s="135"/>
      <c r="H79" s="135"/>
      <c r="I79" s="135">
        <f>'SO 01 101 Pol'!G471+'SO 01 102 Pol'!G17+'SO 01 104 Pol'!G68</f>
        <v>0</v>
      </c>
      <c r="J79" s="132" t="str">
        <f>IF(I100=0,"",I79/I100*100)</f>
        <v/>
      </c>
    </row>
    <row r="80" spans="1:10" ht="36.75" customHeight="1" x14ac:dyDescent="0.2">
      <c r="A80" s="123"/>
      <c r="B80" s="128" t="s">
        <v>114</v>
      </c>
      <c r="C80" s="248" t="s">
        <v>115</v>
      </c>
      <c r="D80" s="249"/>
      <c r="E80" s="249"/>
      <c r="F80" s="134" t="s">
        <v>26</v>
      </c>
      <c r="G80" s="135"/>
      <c r="H80" s="135"/>
      <c r="I80" s="135">
        <f>'SO 01 101 Pol'!G476+'SO 01 102 Pol'!G20+'SO 01 103 Pol'!G180+'SO 01 104 Pol'!G70</f>
        <v>0</v>
      </c>
      <c r="J80" s="132" t="str">
        <f>IF(I100=0,"",I80/I100*100)</f>
        <v/>
      </c>
    </row>
    <row r="81" spans="1:10" ht="36.75" customHeight="1" x14ac:dyDescent="0.2">
      <c r="A81" s="123"/>
      <c r="B81" s="128" t="s">
        <v>116</v>
      </c>
      <c r="C81" s="248" t="s">
        <v>117</v>
      </c>
      <c r="D81" s="249"/>
      <c r="E81" s="249"/>
      <c r="F81" s="134" t="s">
        <v>26</v>
      </c>
      <c r="G81" s="135"/>
      <c r="H81" s="135"/>
      <c r="I81" s="135">
        <f>'SO 01 101 Pol'!G509+'SO 01 102 Pol'!G29+'SO 01 103 Pol'!G196+'SO 01 104 Pol'!G107</f>
        <v>0</v>
      </c>
      <c r="J81" s="132" t="str">
        <f>IF(I100=0,"",I81/I100*100)</f>
        <v/>
      </c>
    </row>
    <row r="82" spans="1:10" ht="36.75" customHeight="1" x14ac:dyDescent="0.2">
      <c r="A82" s="123"/>
      <c r="B82" s="128" t="s">
        <v>118</v>
      </c>
      <c r="C82" s="248" t="s">
        <v>119</v>
      </c>
      <c r="D82" s="249"/>
      <c r="E82" s="249"/>
      <c r="F82" s="134" t="s">
        <v>26</v>
      </c>
      <c r="G82" s="135"/>
      <c r="H82" s="135"/>
      <c r="I82" s="135">
        <f>'SO 01 001 Pol'!G8</f>
        <v>0</v>
      </c>
      <c r="J82" s="132" t="str">
        <f>IF(I100=0,"",I82/I100*100)</f>
        <v/>
      </c>
    </row>
    <row r="83" spans="1:10" ht="36.75" customHeight="1" x14ac:dyDescent="0.2">
      <c r="A83" s="123"/>
      <c r="B83" s="128" t="s">
        <v>120</v>
      </c>
      <c r="C83" s="248" t="s">
        <v>121</v>
      </c>
      <c r="D83" s="249"/>
      <c r="E83" s="249"/>
      <c r="F83" s="134" t="s">
        <v>27</v>
      </c>
      <c r="G83" s="135"/>
      <c r="H83" s="135"/>
      <c r="I83" s="135">
        <f>'SO 01 101 Pol'!G511+'SO 01 102 Pol'!G31+'SO 01 104 Pol'!G109+'SO 01 105 Pol'!G8</f>
        <v>0</v>
      </c>
      <c r="J83" s="132" t="str">
        <f>IF(I100=0,"",I83/I100*100)</f>
        <v/>
      </c>
    </row>
    <row r="84" spans="1:10" ht="36.75" customHeight="1" x14ac:dyDescent="0.2">
      <c r="A84" s="123"/>
      <c r="B84" s="128" t="s">
        <v>122</v>
      </c>
      <c r="C84" s="248" t="s">
        <v>123</v>
      </c>
      <c r="D84" s="249"/>
      <c r="E84" s="249"/>
      <c r="F84" s="134" t="s">
        <v>27</v>
      </c>
      <c r="G84" s="135"/>
      <c r="H84" s="135"/>
      <c r="I84" s="135">
        <f>'SO 01 105 Pol'!G26</f>
        <v>0</v>
      </c>
      <c r="J84" s="132" t="str">
        <f>IF(I100=0,"",I84/I100*100)</f>
        <v/>
      </c>
    </row>
    <row r="85" spans="1:10" ht="36.75" customHeight="1" x14ac:dyDescent="0.2">
      <c r="A85" s="123"/>
      <c r="B85" s="128" t="s">
        <v>124</v>
      </c>
      <c r="C85" s="248" t="s">
        <v>125</v>
      </c>
      <c r="D85" s="249"/>
      <c r="E85" s="249"/>
      <c r="F85" s="134" t="s">
        <v>27</v>
      </c>
      <c r="G85" s="135"/>
      <c r="H85" s="135"/>
      <c r="I85" s="135">
        <f>'SO 01 105 Pol'!G99</f>
        <v>0</v>
      </c>
      <c r="J85" s="132" t="str">
        <f>IF(I100=0,"",I85/I100*100)</f>
        <v/>
      </c>
    </row>
    <row r="86" spans="1:10" ht="36.75" customHeight="1" x14ac:dyDescent="0.2">
      <c r="A86" s="123"/>
      <c r="B86" s="128" t="s">
        <v>126</v>
      </c>
      <c r="C86" s="248" t="s">
        <v>127</v>
      </c>
      <c r="D86" s="249"/>
      <c r="E86" s="249"/>
      <c r="F86" s="134" t="s">
        <v>27</v>
      </c>
      <c r="G86" s="135"/>
      <c r="H86" s="135"/>
      <c r="I86" s="135">
        <f>'SO 01 105 Pol'!G150</f>
        <v>0</v>
      </c>
      <c r="J86" s="132" t="str">
        <f>IF(I100=0,"",I86/I100*100)</f>
        <v/>
      </c>
    </row>
    <row r="87" spans="1:10" ht="36.75" customHeight="1" x14ac:dyDescent="0.2">
      <c r="A87" s="123"/>
      <c r="B87" s="128" t="s">
        <v>128</v>
      </c>
      <c r="C87" s="248" t="s">
        <v>129</v>
      </c>
      <c r="D87" s="249"/>
      <c r="E87" s="249"/>
      <c r="F87" s="134" t="s">
        <v>27</v>
      </c>
      <c r="G87" s="135"/>
      <c r="H87" s="135"/>
      <c r="I87" s="135">
        <f>'SO 01 101 Pol'!G547+'SO 01 105 Pol'!G159</f>
        <v>0</v>
      </c>
      <c r="J87" s="132" t="str">
        <f>IF(I100=0,"",I87/I100*100)</f>
        <v/>
      </c>
    </row>
    <row r="88" spans="1:10" ht="36.75" customHeight="1" x14ac:dyDescent="0.2">
      <c r="A88" s="123"/>
      <c r="B88" s="128" t="s">
        <v>130</v>
      </c>
      <c r="C88" s="248" t="s">
        <v>131</v>
      </c>
      <c r="D88" s="249"/>
      <c r="E88" s="249"/>
      <c r="F88" s="134" t="s">
        <v>27</v>
      </c>
      <c r="G88" s="135"/>
      <c r="H88" s="135"/>
      <c r="I88" s="135">
        <f>'SO 01 103 Pol'!G198+'SO 01 104 Pol'!G142+'SO 01 105 Pol'!G171</f>
        <v>0</v>
      </c>
      <c r="J88" s="132" t="str">
        <f>IF(I100=0,"",I88/I100*100)</f>
        <v/>
      </c>
    </row>
    <row r="89" spans="1:10" ht="36.75" customHeight="1" x14ac:dyDescent="0.2">
      <c r="A89" s="123"/>
      <c r="B89" s="128" t="s">
        <v>132</v>
      </c>
      <c r="C89" s="248" t="s">
        <v>133</v>
      </c>
      <c r="D89" s="249"/>
      <c r="E89" s="249"/>
      <c r="F89" s="134" t="s">
        <v>27</v>
      </c>
      <c r="G89" s="135"/>
      <c r="H89" s="135"/>
      <c r="I89" s="135">
        <f>'SO 01 101 Pol'!G554+'SO 01 102 Pol'!G55+'SO 01 105 Pol'!G178</f>
        <v>0</v>
      </c>
      <c r="J89" s="132" t="str">
        <f>IF(I100=0,"",I89/I100*100)</f>
        <v/>
      </c>
    </row>
    <row r="90" spans="1:10" ht="36.75" customHeight="1" x14ac:dyDescent="0.2">
      <c r="A90" s="123"/>
      <c r="B90" s="128" t="s">
        <v>134</v>
      </c>
      <c r="C90" s="248" t="s">
        <v>135</v>
      </c>
      <c r="D90" s="249"/>
      <c r="E90" s="249"/>
      <c r="F90" s="134" t="s">
        <v>27</v>
      </c>
      <c r="G90" s="135"/>
      <c r="H90" s="135"/>
      <c r="I90" s="135">
        <f>'SO 01 101 Pol'!G593+'SO 01 102 Pol'!G63+'SO 01 103 Pol'!G217</f>
        <v>0</v>
      </c>
      <c r="J90" s="132" t="str">
        <f>IF(I100=0,"",I90/I100*100)</f>
        <v/>
      </c>
    </row>
    <row r="91" spans="1:10" ht="36.75" customHeight="1" x14ac:dyDescent="0.2">
      <c r="A91" s="123"/>
      <c r="B91" s="128" t="s">
        <v>136</v>
      </c>
      <c r="C91" s="248" t="s">
        <v>137</v>
      </c>
      <c r="D91" s="249"/>
      <c r="E91" s="249"/>
      <c r="F91" s="134" t="s">
        <v>27</v>
      </c>
      <c r="G91" s="135"/>
      <c r="H91" s="135"/>
      <c r="I91" s="135">
        <f>'SO 01 102 Pol'!G72+'SO 01 104 Pol'!G158</f>
        <v>0</v>
      </c>
      <c r="J91" s="132" t="str">
        <f>IF(I100=0,"",I91/I100*100)</f>
        <v/>
      </c>
    </row>
    <row r="92" spans="1:10" ht="36.75" customHeight="1" x14ac:dyDescent="0.2">
      <c r="A92" s="123"/>
      <c r="B92" s="128" t="s">
        <v>138</v>
      </c>
      <c r="C92" s="248" t="s">
        <v>139</v>
      </c>
      <c r="D92" s="249"/>
      <c r="E92" s="249"/>
      <c r="F92" s="134" t="s">
        <v>27</v>
      </c>
      <c r="G92" s="135"/>
      <c r="H92" s="135"/>
      <c r="I92" s="135">
        <f>'SO 01 103 Pol'!G230</f>
        <v>0</v>
      </c>
      <c r="J92" s="132" t="str">
        <f>IF(I100=0,"",I92/I100*100)</f>
        <v/>
      </c>
    </row>
    <row r="93" spans="1:10" ht="36.75" customHeight="1" x14ac:dyDescent="0.2">
      <c r="A93" s="123"/>
      <c r="B93" s="128" t="s">
        <v>140</v>
      </c>
      <c r="C93" s="248" t="s">
        <v>141</v>
      </c>
      <c r="D93" s="249"/>
      <c r="E93" s="249"/>
      <c r="F93" s="134" t="s">
        <v>27</v>
      </c>
      <c r="G93" s="135"/>
      <c r="H93" s="135"/>
      <c r="I93" s="135">
        <f>'SO 01 103 Pol'!G246</f>
        <v>0</v>
      </c>
      <c r="J93" s="132" t="str">
        <f>IF(I100=0,"",I93/I100*100)</f>
        <v/>
      </c>
    </row>
    <row r="94" spans="1:10" ht="36.75" customHeight="1" x14ac:dyDescent="0.2">
      <c r="A94" s="123"/>
      <c r="B94" s="128" t="s">
        <v>142</v>
      </c>
      <c r="C94" s="248" t="s">
        <v>143</v>
      </c>
      <c r="D94" s="249"/>
      <c r="E94" s="249"/>
      <c r="F94" s="134" t="s">
        <v>27</v>
      </c>
      <c r="G94" s="135"/>
      <c r="H94" s="135"/>
      <c r="I94" s="135">
        <f>'SO 01 103 Pol'!G248</f>
        <v>0</v>
      </c>
      <c r="J94" s="132" t="str">
        <f>IF(I100=0,"",I94/I100*100)</f>
        <v/>
      </c>
    </row>
    <row r="95" spans="1:10" ht="36.75" customHeight="1" x14ac:dyDescent="0.2">
      <c r="A95" s="123"/>
      <c r="B95" s="128" t="s">
        <v>144</v>
      </c>
      <c r="C95" s="248" t="s">
        <v>145</v>
      </c>
      <c r="D95" s="249"/>
      <c r="E95" s="249"/>
      <c r="F95" s="134" t="s">
        <v>27</v>
      </c>
      <c r="G95" s="135"/>
      <c r="H95" s="135"/>
      <c r="I95" s="135">
        <f>'SO 01 101 Pol'!G606</f>
        <v>0</v>
      </c>
      <c r="J95" s="132" t="str">
        <f>IF(I100=0,"",I95/I100*100)</f>
        <v/>
      </c>
    </row>
    <row r="96" spans="1:10" ht="36.75" customHeight="1" x14ac:dyDescent="0.2">
      <c r="A96" s="123"/>
      <c r="B96" s="128" t="s">
        <v>146</v>
      </c>
      <c r="C96" s="248" t="s">
        <v>147</v>
      </c>
      <c r="D96" s="249"/>
      <c r="E96" s="249"/>
      <c r="F96" s="134" t="s">
        <v>28</v>
      </c>
      <c r="G96" s="135"/>
      <c r="H96" s="135"/>
      <c r="I96" s="135">
        <f>'SO 01 106a Pol'!G10+'SO 01 106b Pol'!G10</f>
        <v>0</v>
      </c>
      <c r="J96" s="132" t="str">
        <f>IF(I100=0,"",I96/I100*100)</f>
        <v/>
      </c>
    </row>
    <row r="97" spans="1:10" ht="36.75" customHeight="1" x14ac:dyDescent="0.2">
      <c r="A97" s="123"/>
      <c r="B97" s="128" t="s">
        <v>148</v>
      </c>
      <c r="C97" s="248" t="s">
        <v>149</v>
      </c>
      <c r="D97" s="249"/>
      <c r="E97" s="249"/>
      <c r="F97" s="134" t="s">
        <v>28</v>
      </c>
      <c r="G97" s="135"/>
      <c r="H97" s="135"/>
      <c r="I97" s="135">
        <f>'SO 01 101 Pol'!G612+'SO 01 102 Pol'!G124+'SO 01 103 Pol'!G303+'SO 01 201 Pol'!G18</f>
        <v>0</v>
      </c>
      <c r="J97" s="132" t="str">
        <f>IF(I100=0,"",I97/I100*100)</f>
        <v/>
      </c>
    </row>
    <row r="98" spans="1:10" ht="36.75" customHeight="1" x14ac:dyDescent="0.2">
      <c r="A98" s="123"/>
      <c r="B98" s="128" t="s">
        <v>150</v>
      </c>
      <c r="C98" s="248" t="s">
        <v>151</v>
      </c>
      <c r="D98" s="249"/>
      <c r="E98" s="249"/>
      <c r="F98" s="134" t="s">
        <v>152</v>
      </c>
      <c r="G98" s="135"/>
      <c r="H98" s="135"/>
      <c r="I98" s="135">
        <f>'SO 01 101 Pol'!G615+'SO 01 102 Pol'!G126+'SO 01 103 Pol'!G306+'SO 01 104 Pol'!G211+'SO 01 105 Pol'!G187</f>
        <v>0</v>
      </c>
      <c r="J98" s="132" t="str">
        <f>IF(I100=0,"",I98/I100*100)</f>
        <v/>
      </c>
    </row>
    <row r="99" spans="1:10" ht="36.75" customHeight="1" x14ac:dyDescent="0.2">
      <c r="A99" s="123"/>
      <c r="B99" s="128" t="s">
        <v>153</v>
      </c>
      <c r="C99" s="248" t="s">
        <v>30</v>
      </c>
      <c r="D99" s="249"/>
      <c r="E99" s="249"/>
      <c r="F99" s="134" t="s">
        <v>153</v>
      </c>
      <c r="G99" s="135"/>
      <c r="H99" s="135"/>
      <c r="I99" s="135">
        <f>'SO 01 001 Pol'!G17</f>
        <v>0</v>
      </c>
      <c r="J99" s="132" t="str">
        <f>IF(I100=0,"",I99/I100*100)</f>
        <v/>
      </c>
    </row>
    <row r="100" spans="1:10" ht="25.5" customHeight="1" x14ac:dyDescent="0.2">
      <c r="A100" s="124"/>
      <c r="B100" s="129" t="s">
        <v>1</v>
      </c>
      <c r="C100" s="130"/>
      <c r="D100" s="131"/>
      <c r="E100" s="131"/>
      <c r="F100" s="136"/>
      <c r="G100" s="137"/>
      <c r="H100" s="137"/>
      <c r="I100" s="137">
        <f>SUM(I59:I99)</f>
        <v>0</v>
      </c>
      <c r="J100" s="133">
        <f>SUM(J59:J99)</f>
        <v>0</v>
      </c>
    </row>
    <row r="101" spans="1:10" x14ac:dyDescent="0.2">
      <c r="F101" s="86"/>
      <c r="G101" s="86"/>
      <c r="H101" s="86"/>
      <c r="I101" s="86"/>
      <c r="J101" s="87"/>
    </row>
    <row r="102" spans="1:10" x14ac:dyDescent="0.2">
      <c r="F102" s="86"/>
      <c r="G102" s="86"/>
      <c r="H102" s="86"/>
      <c r="I102" s="86"/>
      <c r="J102" s="87"/>
    </row>
    <row r="103" spans="1:10" x14ac:dyDescent="0.2">
      <c r="F103" s="86"/>
      <c r="G103" s="86"/>
      <c r="H103" s="86"/>
      <c r="I103" s="86"/>
      <c r="J103" s="87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6">
    <mergeCell ref="C95:E95"/>
    <mergeCell ref="C96:E96"/>
    <mergeCell ref="C97:E97"/>
    <mergeCell ref="C98:E98"/>
    <mergeCell ref="C99:E99"/>
    <mergeCell ref="C90:E90"/>
    <mergeCell ref="C91:E91"/>
    <mergeCell ref="C92:E92"/>
    <mergeCell ref="C93:E93"/>
    <mergeCell ref="C94:E94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49:E49"/>
    <mergeCell ref="C50:E50"/>
    <mergeCell ref="C51:E51"/>
    <mergeCell ref="B52:E52"/>
    <mergeCell ref="C59:E59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E29" sqref="E29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6" t="s">
        <v>7</v>
      </c>
      <c r="B1" s="266"/>
      <c r="C1" s="266"/>
      <c r="D1" s="266"/>
      <c r="E1" s="266"/>
      <c r="F1" s="266"/>
      <c r="G1" s="266"/>
      <c r="AG1" t="s">
        <v>155</v>
      </c>
    </row>
    <row r="2" spans="1:60" ht="24.95" customHeight="1" x14ac:dyDescent="0.2">
      <c r="A2" s="139" t="s">
        <v>8</v>
      </c>
      <c r="B2" s="49" t="s">
        <v>41</v>
      </c>
      <c r="C2" s="267" t="s">
        <v>42</v>
      </c>
      <c r="D2" s="268"/>
      <c r="E2" s="268"/>
      <c r="F2" s="268"/>
      <c r="G2" s="269"/>
      <c r="AG2" t="s">
        <v>156</v>
      </c>
    </row>
    <row r="3" spans="1:60" ht="24.95" customHeight="1" x14ac:dyDescent="0.2">
      <c r="A3" s="139" t="s">
        <v>9</v>
      </c>
      <c r="B3" s="49" t="s">
        <v>44</v>
      </c>
      <c r="C3" s="267" t="s">
        <v>45</v>
      </c>
      <c r="D3" s="268"/>
      <c r="E3" s="268"/>
      <c r="F3" s="268"/>
      <c r="G3" s="269"/>
      <c r="AC3" s="121" t="s">
        <v>156</v>
      </c>
      <c r="AG3" t="s">
        <v>157</v>
      </c>
    </row>
    <row r="4" spans="1:60" ht="24.95" customHeight="1" x14ac:dyDescent="0.2">
      <c r="A4" s="140" t="s">
        <v>10</v>
      </c>
      <c r="B4" s="141" t="s">
        <v>60</v>
      </c>
      <c r="C4" s="270" t="s">
        <v>61</v>
      </c>
      <c r="D4" s="271"/>
      <c r="E4" s="271"/>
      <c r="F4" s="271"/>
      <c r="G4" s="272"/>
      <c r="AG4" t="s">
        <v>158</v>
      </c>
    </row>
    <row r="5" spans="1:60" x14ac:dyDescent="0.2">
      <c r="D5" s="10"/>
    </row>
    <row r="6" spans="1:60" ht="38.25" x14ac:dyDescent="0.2">
      <c r="A6" s="143" t="s">
        <v>159</v>
      </c>
      <c r="B6" s="145" t="s">
        <v>160</v>
      </c>
      <c r="C6" s="145" t="s">
        <v>161</v>
      </c>
      <c r="D6" s="144" t="s">
        <v>162</v>
      </c>
      <c r="E6" s="143" t="s">
        <v>163</v>
      </c>
      <c r="F6" s="142" t="s">
        <v>164</v>
      </c>
      <c r="G6" s="143" t="s">
        <v>31</v>
      </c>
      <c r="H6" s="146" t="s">
        <v>32</v>
      </c>
      <c r="I6" s="146" t="s">
        <v>165</v>
      </c>
      <c r="J6" s="146" t="s">
        <v>33</v>
      </c>
      <c r="K6" s="146" t="s">
        <v>166</v>
      </c>
      <c r="L6" s="146" t="s">
        <v>167</v>
      </c>
      <c r="M6" s="146" t="s">
        <v>168</v>
      </c>
      <c r="N6" s="146" t="s">
        <v>169</v>
      </c>
      <c r="O6" s="146" t="s">
        <v>170</v>
      </c>
      <c r="P6" s="146" t="s">
        <v>171</v>
      </c>
      <c r="Q6" s="146" t="s">
        <v>172</v>
      </c>
      <c r="R6" s="146" t="s">
        <v>173</v>
      </c>
      <c r="S6" s="146" t="s">
        <v>174</v>
      </c>
      <c r="T6" s="146" t="s">
        <v>175</v>
      </c>
      <c r="U6" s="146" t="s">
        <v>176</v>
      </c>
      <c r="V6" s="146" t="s">
        <v>177</v>
      </c>
      <c r="W6" s="146" t="s">
        <v>178</v>
      </c>
      <c r="X6" s="146" t="s">
        <v>179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180</v>
      </c>
      <c r="B8" s="161" t="s">
        <v>76</v>
      </c>
      <c r="C8" s="181" t="s">
        <v>77</v>
      </c>
      <c r="D8" s="162"/>
      <c r="E8" s="163"/>
      <c r="F8" s="164"/>
      <c r="G8" s="164">
        <f>SUMIF(AG9:AG9,"&lt;&gt;NOR",G9:G9)</f>
        <v>0</v>
      </c>
      <c r="H8" s="164"/>
      <c r="I8" s="164">
        <f>SUM(I9:I9)</f>
        <v>0</v>
      </c>
      <c r="J8" s="164"/>
      <c r="K8" s="164">
        <f>SUM(K9:K9)</f>
        <v>0</v>
      </c>
      <c r="L8" s="164"/>
      <c r="M8" s="164">
        <f>SUM(M9:M9)</f>
        <v>0</v>
      </c>
      <c r="N8" s="164"/>
      <c r="O8" s="164">
        <f>SUM(O9:O9)</f>
        <v>0</v>
      </c>
      <c r="P8" s="164"/>
      <c r="Q8" s="164">
        <f>SUM(Q9:Q9)</f>
        <v>0</v>
      </c>
      <c r="R8" s="164"/>
      <c r="S8" s="164"/>
      <c r="T8" s="165"/>
      <c r="U8" s="159"/>
      <c r="V8" s="159">
        <f>SUM(V9:V9)</f>
        <v>0</v>
      </c>
      <c r="W8" s="159"/>
      <c r="X8" s="159"/>
      <c r="AG8" t="s">
        <v>181</v>
      </c>
    </row>
    <row r="9" spans="1:60" ht="22.5" outlineLevel="1" x14ac:dyDescent="0.2">
      <c r="A9" s="173">
        <v>1</v>
      </c>
      <c r="B9" s="174" t="s">
        <v>1426</v>
      </c>
      <c r="C9" s="182" t="s">
        <v>1427</v>
      </c>
      <c r="D9" s="175" t="s">
        <v>588</v>
      </c>
      <c r="E9" s="176">
        <v>22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15</v>
      </c>
      <c r="M9" s="178">
        <f>G9*(1+L9/100)</f>
        <v>0</v>
      </c>
      <c r="N9" s="178">
        <v>0</v>
      </c>
      <c r="O9" s="178">
        <f>ROUND(E9*N9,2)</f>
        <v>0</v>
      </c>
      <c r="P9" s="178">
        <v>0</v>
      </c>
      <c r="Q9" s="178">
        <f>ROUND(E9*P9,2)</f>
        <v>0</v>
      </c>
      <c r="R9" s="178"/>
      <c r="S9" s="178" t="s">
        <v>1428</v>
      </c>
      <c r="T9" s="179" t="s">
        <v>1429</v>
      </c>
      <c r="U9" s="157">
        <v>0</v>
      </c>
      <c r="V9" s="157">
        <f>ROUND(E9*U9,2)</f>
        <v>0</v>
      </c>
      <c r="W9" s="157"/>
      <c r="X9" s="157" t="s">
        <v>187</v>
      </c>
      <c r="Y9" s="147"/>
      <c r="Z9" s="147"/>
      <c r="AA9" s="147"/>
      <c r="AB9" s="147"/>
      <c r="AC9" s="147"/>
      <c r="AD9" s="147"/>
      <c r="AE9" s="147"/>
      <c r="AF9" s="147"/>
      <c r="AG9" s="147" t="s">
        <v>188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x14ac:dyDescent="0.2">
      <c r="A10" s="160" t="s">
        <v>180</v>
      </c>
      <c r="B10" s="161" t="s">
        <v>146</v>
      </c>
      <c r="C10" s="181" t="s">
        <v>147</v>
      </c>
      <c r="D10" s="162"/>
      <c r="E10" s="163"/>
      <c r="F10" s="164"/>
      <c r="G10" s="164">
        <f>SUMIF(AG11:AG11,"&lt;&gt;NOR",G11:G11)</f>
        <v>0</v>
      </c>
      <c r="H10" s="164"/>
      <c r="I10" s="164">
        <f>SUM(I11:I11)</f>
        <v>0</v>
      </c>
      <c r="J10" s="164"/>
      <c r="K10" s="164">
        <f>SUM(K11:K11)</f>
        <v>0</v>
      </c>
      <c r="L10" s="164"/>
      <c r="M10" s="164">
        <f>SUM(M11:M11)</f>
        <v>0</v>
      </c>
      <c r="N10" s="164"/>
      <c r="O10" s="164">
        <f>SUM(O11:O11)</f>
        <v>0</v>
      </c>
      <c r="P10" s="164"/>
      <c r="Q10" s="164">
        <f>SUM(Q11:Q11)</f>
        <v>0</v>
      </c>
      <c r="R10" s="164"/>
      <c r="S10" s="164"/>
      <c r="T10" s="165"/>
      <c r="U10" s="159"/>
      <c r="V10" s="159">
        <f>SUM(V11:V11)</f>
        <v>0</v>
      </c>
      <c r="W10" s="159"/>
      <c r="X10" s="159"/>
      <c r="AG10" t="s">
        <v>181</v>
      </c>
    </row>
    <row r="11" spans="1:60" ht="22.5" outlineLevel="1" x14ac:dyDescent="0.2">
      <c r="A11" s="173">
        <v>2</v>
      </c>
      <c r="B11" s="174" t="s">
        <v>1430</v>
      </c>
      <c r="C11" s="197" t="s">
        <v>1431</v>
      </c>
      <c r="D11" s="175" t="s">
        <v>184</v>
      </c>
      <c r="E11" s="176">
        <v>1</v>
      </c>
      <c r="F11" s="177"/>
      <c r="G11" s="178">
        <f>ROUND(E11*F11,2)</f>
        <v>0</v>
      </c>
      <c r="H11" s="177"/>
      <c r="I11" s="178">
        <f>ROUND(E11*H11,2)</f>
        <v>0</v>
      </c>
      <c r="J11" s="177"/>
      <c r="K11" s="178">
        <f>ROUND(E11*J11,2)</f>
        <v>0</v>
      </c>
      <c r="L11" s="178">
        <v>15</v>
      </c>
      <c r="M11" s="178">
        <f>G11*(1+L11/100)</f>
        <v>0</v>
      </c>
      <c r="N11" s="178">
        <v>0</v>
      </c>
      <c r="O11" s="178">
        <f>ROUND(E11*N11,2)</f>
        <v>0</v>
      </c>
      <c r="P11" s="178">
        <v>0</v>
      </c>
      <c r="Q11" s="178">
        <f>ROUND(E11*P11,2)</f>
        <v>0</v>
      </c>
      <c r="R11" s="178"/>
      <c r="S11" s="178" t="s">
        <v>185</v>
      </c>
      <c r="T11" s="179" t="s">
        <v>186</v>
      </c>
      <c r="U11" s="157">
        <v>0</v>
      </c>
      <c r="V11" s="157">
        <f>ROUND(E11*U11,2)</f>
        <v>0</v>
      </c>
      <c r="W11" s="157"/>
      <c r="X11" s="157" t="s">
        <v>187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188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x14ac:dyDescent="0.2">
      <c r="A12" s="160" t="s">
        <v>180</v>
      </c>
      <c r="B12" s="161" t="s">
        <v>82</v>
      </c>
      <c r="C12" s="181" t="s">
        <v>83</v>
      </c>
      <c r="D12" s="162"/>
      <c r="E12" s="163"/>
      <c r="F12" s="164"/>
      <c r="G12" s="164">
        <f>SUMIF(AG13:AG38,"&lt;&gt;NOR",G13:G38)</f>
        <v>0</v>
      </c>
      <c r="H12" s="164"/>
      <c r="I12" s="164">
        <f>SUM(I13:I38)</f>
        <v>0</v>
      </c>
      <c r="J12" s="164"/>
      <c r="K12" s="164">
        <f>SUM(K13:K38)</f>
        <v>0</v>
      </c>
      <c r="L12" s="164"/>
      <c r="M12" s="164">
        <f>SUM(M13:M38)</f>
        <v>0</v>
      </c>
      <c r="N12" s="164"/>
      <c r="O12" s="164">
        <f>SUM(O13:O38)</f>
        <v>0</v>
      </c>
      <c r="P12" s="164"/>
      <c r="Q12" s="164">
        <f>SUM(Q13:Q38)</f>
        <v>0</v>
      </c>
      <c r="R12" s="164"/>
      <c r="S12" s="164"/>
      <c r="T12" s="165"/>
      <c r="U12" s="159"/>
      <c r="V12" s="159">
        <f>SUM(V13:V38)</f>
        <v>0</v>
      </c>
      <c r="W12" s="159"/>
      <c r="X12" s="159"/>
      <c r="AG12" t="s">
        <v>181</v>
      </c>
    </row>
    <row r="13" spans="1:60" ht="22.5" outlineLevel="1" x14ac:dyDescent="0.2">
      <c r="A13" s="173">
        <v>3</v>
      </c>
      <c r="B13" s="174" t="s">
        <v>1432</v>
      </c>
      <c r="C13" s="182" t="s">
        <v>1433</v>
      </c>
      <c r="D13" s="175" t="s">
        <v>588</v>
      </c>
      <c r="E13" s="176">
        <v>1</v>
      </c>
      <c r="F13" s="177"/>
      <c r="G13" s="178">
        <f t="shared" ref="G13:G38" si="0">ROUND(E13*F13,2)</f>
        <v>0</v>
      </c>
      <c r="H13" s="177"/>
      <c r="I13" s="178">
        <f t="shared" ref="I13:I38" si="1">ROUND(E13*H13,2)</f>
        <v>0</v>
      </c>
      <c r="J13" s="177"/>
      <c r="K13" s="178">
        <f t="shared" ref="K13:K38" si="2">ROUND(E13*J13,2)</f>
        <v>0</v>
      </c>
      <c r="L13" s="178">
        <v>15</v>
      </c>
      <c r="M13" s="178">
        <f t="shared" ref="M13:M38" si="3">G13*(1+L13/100)</f>
        <v>0</v>
      </c>
      <c r="N13" s="178">
        <v>0</v>
      </c>
      <c r="O13" s="178">
        <f t="shared" ref="O13:O38" si="4">ROUND(E13*N13,2)</f>
        <v>0</v>
      </c>
      <c r="P13" s="178">
        <v>0</v>
      </c>
      <c r="Q13" s="178">
        <f t="shared" ref="Q13:Q38" si="5">ROUND(E13*P13,2)</f>
        <v>0</v>
      </c>
      <c r="R13" s="178"/>
      <c r="S13" s="178" t="s">
        <v>1428</v>
      </c>
      <c r="T13" s="179" t="s">
        <v>1429</v>
      </c>
      <c r="U13" s="157">
        <v>0</v>
      </c>
      <c r="V13" s="157">
        <f t="shared" ref="V13:V38" si="6">ROUND(E13*U13,2)</f>
        <v>0</v>
      </c>
      <c r="W13" s="157"/>
      <c r="X13" s="157" t="s">
        <v>187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188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2.5" outlineLevel="1" x14ac:dyDescent="0.2">
      <c r="A14" s="173">
        <v>4</v>
      </c>
      <c r="B14" s="174" t="s">
        <v>1434</v>
      </c>
      <c r="C14" s="182" t="s">
        <v>1435</v>
      </c>
      <c r="D14" s="175" t="s">
        <v>588</v>
      </c>
      <c r="E14" s="176">
        <v>1</v>
      </c>
      <c r="F14" s="177"/>
      <c r="G14" s="178">
        <f t="shared" si="0"/>
        <v>0</v>
      </c>
      <c r="H14" s="177"/>
      <c r="I14" s="178">
        <f t="shared" si="1"/>
        <v>0</v>
      </c>
      <c r="J14" s="177"/>
      <c r="K14" s="178">
        <f t="shared" si="2"/>
        <v>0</v>
      </c>
      <c r="L14" s="178">
        <v>15</v>
      </c>
      <c r="M14" s="178">
        <f t="shared" si="3"/>
        <v>0</v>
      </c>
      <c r="N14" s="178">
        <v>0</v>
      </c>
      <c r="O14" s="178">
        <f t="shared" si="4"/>
        <v>0</v>
      </c>
      <c r="P14" s="178">
        <v>0</v>
      </c>
      <c r="Q14" s="178">
        <f t="shared" si="5"/>
        <v>0</v>
      </c>
      <c r="R14" s="178"/>
      <c r="S14" s="178" t="s">
        <v>185</v>
      </c>
      <c r="T14" s="179" t="s">
        <v>186</v>
      </c>
      <c r="U14" s="157">
        <v>0</v>
      </c>
      <c r="V14" s="157">
        <f t="shared" si="6"/>
        <v>0</v>
      </c>
      <c r="W14" s="157"/>
      <c r="X14" s="157" t="s">
        <v>270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1436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73">
        <v>5</v>
      </c>
      <c r="B15" s="174" t="s">
        <v>1437</v>
      </c>
      <c r="C15" s="182" t="s">
        <v>1438</v>
      </c>
      <c r="D15" s="175" t="s">
        <v>588</v>
      </c>
      <c r="E15" s="176">
        <v>1</v>
      </c>
      <c r="F15" s="177"/>
      <c r="G15" s="178">
        <f t="shared" si="0"/>
        <v>0</v>
      </c>
      <c r="H15" s="177"/>
      <c r="I15" s="178">
        <f t="shared" si="1"/>
        <v>0</v>
      </c>
      <c r="J15" s="177"/>
      <c r="K15" s="178">
        <f t="shared" si="2"/>
        <v>0</v>
      </c>
      <c r="L15" s="178">
        <v>15</v>
      </c>
      <c r="M15" s="178">
        <f t="shared" si="3"/>
        <v>0</v>
      </c>
      <c r="N15" s="178">
        <v>0</v>
      </c>
      <c r="O15" s="178">
        <f t="shared" si="4"/>
        <v>0</v>
      </c>
      <c r="P15" s="178">
        <v>0</v>
      </c>
      <c r="Q15" s="178">
        <f t="shared" si="5"/>
        <v>0</v>
      </c>
      <c r="R15" s="178"/>
      <c r="S15" s="178" t="s">
        <v>1428</v>
      </c>
      <c r="T15" s="179" t="s">
        <v>1429</v>
      </c>
      <c r="U15" s="157">
        <v>0</v>
      </c>
      <c r="V15" s="157">
        <f t="shared" si="6"/>
        <v>0</v>
      </c>
      <c r="W15" s="157"/>
      <c r="X15" s="157" t="s">
        <v>187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188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3">
        <v>6</v>
      </c>
      <c r="B16" s="174" t="s">
        <v>1439</v>
      </c>
      <c r="C16" s="182" t="s">
        <v>1440</v>
      </c>
      <c r="D16" s="175" t="s">
        <v>588</v>
      </c>
      <c r="E16" s="176">
        <v>1</v>
      </c>
      <c r="F16" s="177"/>
      <c r="G16" s="178">
        <f t="shared" si="0"/>
        <v>0</v>
      </c>
      <c r="H16" s="177"/>
      <c r="I16" s="178">
        <f t="shared" si="1"/>
        <v>0</v>
      </c>
      <c r="J16" s="177"/>
      <c r="K16" s="178">
        <f t="shared" si="2"/>
        <v>0</v>
      </c>
      <c r="L16" s="178">
        <v>15</v>
      </c>
      <c r="M16" s="178">
        <f t="shared" si="3"/>
        <v>0</v>
      </c>
      <c r="N16" s="178">
        <v>0</v>
      </c>
      <c r="O16" s="178">
        <f t="shared" si="4"/>
        <v>0</v>
      </c>
      <c r="P16" s="178">
        <v>0</v>
      </c>
      <c r="Q16" s="178">
        <f t="shared" si="5"/>
        <v>0</v>
      </c>
      <c r="R16" s="178"/>
      <c r="S16" s="178" t="s">
        <v>185</v>
      </c>
      <c r="T16" s="179" t="s">
        <v>186</v>
      </c>
      <c r="U16" s="157">
        <v>0</v>
      </c>
      <c r="V16" s="157">
        <f t="shared" si="6"/>
        <v>0</v>
      </c>
      <c r="W16" s="157"/>
      <c r="X16" s="157" t="s">
        <v>270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1436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3">
        <v>7</v>
      </c>
      <c r="B17" s="174" t="s">
        <v>1441</v>
      </c>
      <c r="C17" s="182" t="s">
        <v>1442</v>
      </c>
      <c r="D17" s="175" t="s">
        <v>588</v>
      </c>
      <c r="E17" s="176">
        <v>13</v>
      </c>
      <c r="F17" s="177"/>
      <c r="G17" s="178">
        <f t="shared" si="0"/>
        <v>0</v>
      </c>
      <c r="H17" s="177"/>
      <c r="I17" s="178">
        <f t="shared" si="1"/>
        <v>0</v>
      </c>
      <c r="J17" s="177"/>
      <c r="K17" s="178">
        <f t="shared" si="2"/>
        <v>0</v>
      </c>
      <c r="L17" s="178">
        <v>15</v>
      </c>
      <c r="M17" s="178">
        <f t="shared" si="3"/>
        <v>0</v>
      </c>
      <c r="N17" s="178">
        <v>0</v>
      </c>
      <c r="O17" s="178">
        <f t="shared" si="4"/>
        <v>0</v>
      </c>
      <c r="P17" s="178">
        <v>0</v>
      </c>
      <c r="Q17" s="178">
        <f t="shared" si="5"/>
        <v>0</v>
      </c>
      <c r="R17" s="178"/>
      <c r="S17" s="178" t="s">
        <v>1428</v>
      </c>
      <c r="T17" s="179" t="s">
        <v>1429</v>
      </c>
      <c r="U17" s="157">
        <v>0</v>
      </c>
      <c r="V17" s="157">
        <f t="shared" si="6"/>
        <v>0</v>
      </c>
      <c r="W17" s="157"/>
      <c r="X17" s="157" t="s">
        <v>187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188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73">
        <v>8</v>
      </c>
      <c r="B18" s="174" t="s">
        <v>1443</v>
      </c>
      <c r="C18" s="182" t="s">
        <v>1444</v>
      </c>
      <c r="D18" s="175" t="s">
        <v>588</v>
      </c>
      <c r="E18" s="176">
        <v>1</v>
      </c>
      <c r="F18" s="177"/>
      <c r="G18" s="178">
        <f t="shared" si="0"/>
        <v>0</v>
      </c>
      <c r="H18" s="177"/>
      <c r="I18" s="178">
        <f t="shared" si="1"/>
        <v>0</v>
      </c>
      <c r="J18" s="177"/>
      <c r="K18" s="178">
        <f t="shared" si="2"/>
        <v>0</v>
      </c>
      <c r="L18" s="178">
        <v>15</v>
      </c>
      <c r="M18" s="178">
        <f t="shared" si="3"/>
        <v>0</v>
      </c>
      <c r="N18" s="178">
        <v>0</v>
      </c>
      <c r="O18" s="178">
        <f t="shared" si="4"/>
        <v>0</v>
      </c>
      <c r="P18" s="178">
        <v>0</v>
      </c>
      <c r="Q18" s="178">
        <f t="shared" si="5"/>
        <v>0</v>
      </c>
      <c r="R18" s="178"/>
      <c r="S18" s="178" t="s">
        <v>1428</v>
      </c>
      <c r="T18" s="179" t="s">
        <v>1429</v>
      </c>
      <c r="U18" s="157">
        <v>0</v>
      </c>
      <c r="V18" s="157">
        <f t="shared" si="6"/>
        <v>0</v>
      </c>
      <c r="W18" s="157"/>
      <c r="X18" s="157" t="s">
        <v>270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1436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73">
        <v>9</v>
      </c>
      <c r="B19" s="174" t="s">
        <v>1445</v>
      </c>
      <c r="C19" s="182" t="s">
        <v>1446</v>
      </c>
      <c r="D19" s="175" t="s">
        <v>588</v>
      </c>
      <c r="E19" s="176">
        <v>8</v>
      </c>
      <c r="F19" s="177"/>
      <c r="G19" s="178">
        <f t="shared" si="0"/>
        <v>0</v>
      </c>
      <c r="H19" s="177"/>
      <c r="I19" s="178">
        <f t="shared" si="1"/>
        <v>0</v>
      </c>
      <c r="J19" s="177"/>
      <c r="K19" s="178">
        <f t="shared" si="2"/>
        <v>0</v>
      </c>
      <c r="L19" s="178">
        <v>15</v>
      </c>
      <c r="M19" s="178">
        <f t="shared" si="3"/>
        <v>0</v>
      </c>
      <c r="N19" s="178">
        <v>0</v>
      </c>
      <c r="O19" s="178">
        <f t="shared" si="4"/>
        <v>0</v>
      </c>
      <c r="P19" s="178">
        <v>0</v>
      </c>
      <c r="Q19" s="178">
        <f t="shared" si="5"/>
        <v>0</v>
      </c>
      <c r="R19" s="178"/>
      <c r="S19" s="178" t="s">
        <v>1428</v>
      </c>
      <c r="T19" s="179" t="s">
        <v>1429</v>
      </c>
      <c r="U19" s="157">
        <v>0</v>
      </c>
      <c r="V19" s="157">
        <f t="shared" si="6"/>
        <v>0</v>
      </c>
      <c r="W19" s="157"/>
      <c r="X19" s="157" t="s">
        <v>270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1436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3">
        <v>10</v>
      </c>
      <c r="B20" s="174" t="s">
        <v>1447</v>
      </c>
      <c r="C20" s="182" t="s">
        <v>1448</v>
      </c>
      <c r="D20" s="175" t="s">
        <v>588</v>
      </c>
      <c r="E20" s="176">
        <v>1</v>
      </c>
      <c r="F20" s="177"/>
      <c r="G20" s="178">
        <f t="shared" si="0"/>
        <v>0</v>
      </c>
      <c r="H20" s="177"/>
      <c r="I20" s="178">
        <f t="shared" si="1"/>
        <v>0</v>
      </c>
      <c r="J20" s="177"/>
      <c r="K20" s="178">
        <f t="shared" si="2"/>
        <v>0</v>
      </c>
      <c r="L20" s="178">
        <v>15</v>
      </c>
      <c r="M20" s="178">
        <f t="shared" si="3"/>
        <v>0</v>
      </c>
      <c r="N20" s="178">
        <v>0</v>
      </c>
      <c r="O20" s="178">
        <f t="shared" si="4"/>
        <v>0</v>
      </c>
      <c r="P20" s="178">
        <v>0</v>
      </c>
      <c r="Q20" s="178">
        <f t="shared" si="5"/>
        <v>0</v>
      </c>
      <c r="R20" s="178"/>
      <c r="S20" s="178" t="s">
        <v>185</v>
      </c>
      <c r="T20" s="179" t="s">
        <v>186</v>
      </c>
      <c r="U20" s="157">
        <v>0</v>
      </c>
      <c r="V20" s="157">
        <f t="shared" si="6"/>
        <v>0</v>
      </c>
      <c r="W20" s="157"/>
      <c r="X20" s="157" t="s">
        <v>270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1436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3">
        <v>11</v>
      </c>
      <c r="B21" s="174" t="s">
        <v>1449</v>
      </c>
      <c r="C21" s="182" t="s">
        <v>1450</v>
      </c>
      <c r="D21" s="175" t="s">
        <v>588</v>
      </c>
      <c r="E21" s="176">
        <v>3</v>
      </c>
      <c r="F21" s="177"/>
      <c r="G21" s="178">
        <f t="shared" si="0"/>
        <v>0</v>
      </c>
      <c r="H21" s="177"/>
      <c r="I21" s="178">
        <f t="shared" si="1"/>
        <v>0</v>
      </c>
      <c r="J21" s="177"/>
      <c r="K21" s="178">
        <f t="shared" si="2"/>
        <v>0</v>
      </c>
      <c r="L21" s="178">
        <v>15</v>
      </c>
      <c r="M21" s="178">
        <f t="shared" si="3"/>
        <v>0</v>
      </c>
      <c r="N21" s="178">
        <v>0</v>
      </c>
      <c r="O21" s="178">
        <f t="shared" si="4"/>
        <v>0</v>
      </c>
      <c r="P21" s="178">
        <v>0</v>
      </c>
      <c r="Q21" s="178">
        <f t="shared" si="5"/>
        <v>0</v>
      </c>
      <c r="R21" s="178"/>
      <c r="S21" s="178" t="s">
        <v>1428</v>
      </c>
      <c r="T21" s="179" t="s">
        <v>1429</v>
      </c>
      <c r="U21" s="157">
        <v>0</v>
      </c>
      <c r="V21" s="157">
        <f t="shared" si="6"/>
        <v>0</v>
      </c>
      <c r="W21" s="157"/>
      <c r="X21" s="157" t="s">
        <v>270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1436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3">
        <v>12</v>
      </c>
      <c r="B22" s="174" t="s">
        <v>1451</v>
      </c>
      <c r="C22" s="182" t="s">
        <v>1452</v>
      </c>
      <c r="D22" s="175" t="s">
        <v>588</v>
      </c>
      <c r="E22" s="176">
        <v>8</v>
      </c>
      <c r="F22" s="177"/>
      <c r="G22" s="178">
        <f t="shared" si="0"/>
        <v>0</v>
      </c>
      <c r="H22" s="177"/>
      <c r="I22" s="178">
        <f t="shared" si="1"/>
        <v>0</v>
      </c>
      <c r="J22" s="177"/>
      <c r="K22" s="178">
        <f t="shared" si="2"/>
        <v>0</v>
      </c>
      <c r="L22" s="178">
        <v>15</v>
      </c>
      <c r="M22" s="178">
        <f t="shared" si="3"/>
        <v>0</v>
      </c>
      <c r="N22" s="178">
        <v>0</v>
      </c>
      <c r="O22" s="178">
        <f t="shared" si="4"/>
        <v>0</v>
      </c>
      <c r="P22" s="178">
        <v>0</v>
      </c>
      <c r="Q22" s="178">
        <f t="shared" si="5"/>
        <v>0</v>
      </c>
      <c r="R22" s="178"/>
      <c r="S22" s="178" t="s">
        <v>1428</v>
      </c>
      <c r="T22" s="179" t="s">
        <v>1429</v>
      </c>
      <c r="U22" s="157">
        <v>0</v>
      </c>
      <c r="V22" s="157">
        <f t="shared" si="6"/>
        <v>0</v>
      </c>
      <c r="W22" s="157"/>
      <c r="X22" s="157" t="s">
        <v>187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188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3">
        <v>13</v>
      </c>
      <c r="B23" s="174" t="s">
        <v>1453</v>
      </c>
      <c r="C23" s="182" t="s">
        <v>1454</v>
      </c>
      <c r="D23" s="175" t="s">
        <v>588</v>
      </c>
      <c r="E23" s="176">
        <v>4</v>
      </c>
      <c r="F23" s="177"/>
      <c r="G23" s="178">
        <f t="shared" si="0"/>
        <v>0</v>
      </c>
      <c r="H23" s="177"/>
      <c r="I23" s="178">
        <f t="shared" si="1"/>
        <v>0</v>
      </c>
      <c r="J23" s="177"/>
      <c r="K23" s="178">
        <f t="shared" si="2"/>
        <v>0</v>
      </c>
      <c r="L23" s="178">
        <v>15</v>
      </c>
      <c r="M23" s="178">
        <f t="shared" si="3"/>
        <v>0</v>
      </c>
      <c r="N23" s="178">
        <v>0</v>
      </c>
      <c r="O23" s="178">
        <f t="shared" si="4"/>
        <v>0</v>
      </c>
      <c r="P23" s="178">
        <v>0</v>
      </c>
      <c r="Q23" s="178">
        <f t="shared" si="5"/>
        <v>0</v>
      </c>
      <c r="R23" s="178"/>
      <c r="S23" s="178" t="s">
        <v>185</v>
      </c>
      <c r="T23" s="179" t="s">
        <v>186</v>
      </c>
      <c r="U23" s="157">
        <v>0</v>
      </c>
      <c r="V23" s="157">
        <f t="shared" si="6"/>
        <v>0</v>
      </c>
      <c r="W23" s="157"/>
      <c r="X23" s="157" t="s">
        <v>270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1436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3">
        <v>14</v>
      </c>
      <c r="B24" s="174" t="s">
        <v>1455</v>
      </c>
      <c r="C24" s="182" t="s">
        <v>1456</v>
      </c>
      <c r="D24" s="175" t="s">
        <v>588</v>
      </c>
      <c r="E24" s="176">
        <v>2</v>
      </c>
      <c r="F24" s="177"/>
      <c r="G24" s="178">
        <f t="shared" si="0"/>
        <v>0</v>
      </c>
      <c r="H24" s="177"/>
      <c r="I24" s="178">
        <f t="shared" si="1"/>
        <v>0</v>
      </c>
      <c r="J24" s="177"/>
      <c r="K24" s="178">
        <f t="shared" si="2"/>
        <v>0</v>
      </c>
      <c r="L24" s="178">
        <v>15</v>
      </c>
      <c r="M24" s="178">
        <f t="shared" si="3"/>
        <v>0</v>
      </c>
      <c r="N24" s="178">
        <v>0</v>
      </c>
      <c r="O24" s="178">
        <f t="shared" si="4"/>
        <v>0</v>
      </c>
      <c r="P24" s="178">
        <v>0</v>
      </c>
      <c r="Q24" s="178">
        <f t="shared" si="5"/>
        <v>0</v>
      </c>
      <c r="R24" s="178"/>
      <c r="S24" s="178" t="s">
        <v>1428</v>
      </c>
      <c r="T24" s="179" t="s">
        <v>1429</v>
      </c>
      <c r="U24" s="157">
        <v>0</v>
      </c>
      <c r="V24" s="157">
        <f t="shared" si="6"/>
        <v>0</v>
      </c>
      <c r="W24" s="157"/>
      <c r="X24" s="157" t="s">
        <v>270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1436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73">
        <v>15</v>
      </c>
      <c r="B25" s="174" t="s">
        <v>1457</v>
      </c>
      <c r="C25" s="182" t="s">
        <v>1458</v>
      </c>
      <c r="D25" s="175" t="s">
        <v>588</v>
      </c>
      <c r="E25" s="176">
        <v>1</v>
      </c>
      <c r="F25" s="177"/>
      <c r="G25" s="178">
        <f t="shared" si="0"/>
        <v>0</v>
      </c>
      <c r="H25" s="177"/>
      <c r="I25" s="178">
        <f t="shared" si="1"/>
        <v>0</v>
      </c>
      <c r="J25" s="177"/>
      <c r="K25" s="178">
        <f t="shared" si="2"/>
        <v>0</v>
      </c>
      <c r="L25" s="178">
        <v>15</v>
      </c>
      <c r="M25" s="178">
        <f t="shared" si="3"/>
        <v>0</v>
      </c>
      <c r="N25" s="178">
        <v>0</v>
      </c>
      <c r="O25" s="178">
        <f t="shared" si="4"/>
        <v>0</v>
      </c>
      <c r="P25" s="178">
        <v>0</v>
      </c>
      <c r="Q25" s="178">
        <f t="shared" si="5"/>
        <v>0</v>
      </c>
      <c r="R25" s="178"/>
      <c r="S25" s="178" t="s">
        <v>185</v>
      </c>
      <c r="T25" s="179" t="s">
        <v>186</v>
      </c>
      <c r="U25" s="157">
        <v>0</v>
      </c>
      <c r="V25" s="157">
        <f t="shared" si="6"/>
        <v>0</v>
      </c>
      <c r="W25" s="157"/>
      <c r="X25" s="157" t="s">
        <v>270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1436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73">
        <v>16</v>
      </c>
      <c r="B26" s="174" t="s">
        <v>1459</v>
      </c>
      <c r="C26" s="182" t="s">
        <v>1460</v>
      </c>
      <c r="D26" s="175" t="s">
        <v>588</v>
      </c>
      <c r="E26" s="176">
        <v>1</v>
      </c>
      <c r="F26" s="177"/>
      <c r="G26" s="178">
        <f t="shared" si="0"/>
        <v>0</v>
      </c>
      <c r="H26" s="177"/>
      <c r="I26" s="178">
        <f t="shared" si="1"/>
        <v>0</v>
      </c>
      <c r="J26" s="177"/>
      <c r="K26" s="178">
        <f t="shared" si="2"/>
        <v>0</v>
      </c>
      <c r="L26" s="178">
        <v>15</v>
      </c>
      <c r="M26" s="178">
        <f t="shared" si="3"/>
        <v>0</v>
      </c>
      <c r="N26" s="178">
        <v>0</v>
      </c>
      <c r="O26" s="178">
        <f t="shared" si="4"/>
        <v>0</v>
      </c>
      <c r="P26" s="178">
        <v>0</v>
      </c>
      <c r="Q26" s="178">
        <f t="shared" si="5"/>
        <v>0</v>
      </c>
      <c r="R26" s="178"/>
      <c r="S26" s="178" t="s">
        <v>1428</v>
      </c>
      <c r="T26" s="179" t="s">
        <v>1429</v>
      </c>
      <c r="U26" s="157">
        <v>0</v>
      </c>
      <c r="V26" s="157">
        <f t="shared" si="6"/>
        <v>0</v>
      </c>
      <c r="W26" s="157"/>
      <c r="X26" s="157" t="s">
        <v>270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1436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2.5" outlineLevel="1" x14ac:dyDescent="0.2">
      <c r="A27" s="173">
        <v>17</v>
      </c>
      <c r="B27" s="174" t="s">
        <v>1461</v>
      </c>
      <c r="C27" s="182" t="s">
        <v>1462</v>
      </c>
      <c r="D27" s="175" t="s">
        <v>588</v>
      </c>
      <c r="E27" s="176">
        <v>9</v>
      </c>
      <c r="F27" s="177"/>
      <c r="G27" s="178">
        <f t="shared" si="0"/>
        <v>0</v>
      </c>
      <c r="H27" s="177"/>
      <c r="I27" s="178">
        <f t="shared" si="1"/>
        <v>0</v>
      </c>
      <c r="J27" s="177"/>
      <c r="K27" s="178">
        <f t="shared" si="2"/>
        <v>0</v>
      </c>
      <c r="L27" s="178">
        <v>15</v>
      </c>
      <c r="M27" s="178">
        <f t="shared" si="3"/>
        <v>0</v>
      </c>
      <c r="N27" s="178">
        <v>0</v>
      </c>
      <c r="O27" s="178">
        <f t="shared" si="4"/>
        <v>0</v>
      </c>
      <c r="P27" s="178">
        <v>0</v>
      </c>
      <c r="Q27" s="178">
        <f t="shared" si="5"/>
        <v>0</v>
      </c>
      <c r="R27" s="178"/>
      <c r="S27" s="178" t="s">
        <v>1428</v>
      </c>
      <c r="T27" s="179" t="s">
        <v>1429</v>
      </c>
      <c r="U27" s="157">
        <v>0</v>
      </c>
      <c r="V27" s="157">
        <f t="shared" si="6"/>
        <v>0</v>
      </c>
      <c r="W27" s="157"/>
      <c r="X27" s="157" t="s">
        <v>187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188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2.5" outlineLevel="1" x14ac:dyDescent="0.2">
      <c r="A28" s="173">
        <v>18</v>
      </c>
      <c r="B28" s="174" t="s">
        <v>1463</v>
      </c>
      <c r="C28" s="182" t="s">
        <v>1464</v>
      </c>
      <c r="D28" s="175" t="s">
        <v>588</v>
      </c>
      <c r="E28" s="176">
        <v>9</v>
      </c>
      <c r="F28" s="177"/>
      <c r="G28" s="178">
        <f t="shared" si="0"/>
        <v>0</v>
      </c>
      <c r="H28" s="177"/>
      <c r="I28" s="178">
        <f t="shared" si="1"/>
        <v>0</v>
      </c>
      <c r="J28" s="177"/>
      <c r="K28" s="178">
        <f t="shared" si="2"/>
        <v>0</v>
      </c>
      <c r="L28" s="178">
        <v>15</v>
      </c>
      <c r="M28" s="178">
        <f t="shared" si="3"/>
        <v>0</v>
      </c>
      <c r="N28" s="178">
        <v>0</v>
      </c>
      <c r="O28" s="178">
        <f t="shared" si="4"/>
        <v>0</v>
      </c>
      <c r="P28" s="178">
        <v>0</v>
      </c>
      <c r="Q28" s="178">
        <f t="shared" si="5"/>
        <v>0</v>
      </c>
      <c r="R28" s="178"/>
      <c r="S28" s="178" t="s">
        <v>185</v>
      </c>
      <c r="T28" s="179" t="s">
        <v>186</v>
      </c>
      <c r="U28" s="157">
        <v>0</v>
      </c>
      <c r="V28" s="157">
        <f t="shared" si="6"/>
        <v>0</v>
      </c>
      <c r="W28" s="157"/>
      <c r="X28" s="157" t="s">
        <v>270</v>
      </c>
      <c r="Y28" s="147"/>
      <c r="Z28" s="147"/>
      <c r="AA28" s="147"/>
      <c r="AB28" s="147"/>
      <c r="AC28" s="147"/>
      <c r="AD28" s="147"/>
      <c r="AE28" s="147"/>
      <c r="AF28" s="147"/>
      <c r="AG28" s="147" t="s">
        <v>1436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22.5" outlineLevel="1" x14ac:dyDescent="0.2">
      <c r="A29" s="173">
        <v>19</v>
      </c>
      <c r="B29" s="174" t="s">
        <v>1461</v>
      </c>
      <c r="C29" s="182" t="s">
        <v>1465</v>
      </c>
      <c r="D29" s="175" t="s">
        <v>588</v>
      </c>
      <c r="E29" s="176">
        <v>1</v>
      </c>
      <c r="F29" s="177"/>
      <c r="G29" s="178">
        <f t="shared" si="0"/>
        <v>0</v>
      </c>
      <c r="H29" s="177"/>
      <c r="I29" s="178">
        <f t="shared" si="1"/>
        <v>0</v>
      </c>
      <c r="J29" s="177"/>
      <c r="K29" s="178">
        <f t="shared" si="2"/>
        <v>0</v>
      </c>
      <c r="L29" s="178">
        <v>15</v>
      </c>
      <c r="M29" s="178">
        <f t="shared" si="3"/>
        <v>0</v>
      </c>
      <c r="N29" s="178">
        <v>0</v>
      </c>
      <c r="O29" s="178">
        <f t="shared" si="4"/>
        <v>0</v>
      </c>
      <c r="P29" s="178">
        <v>0</v>
      </c>
      <c r="Q29" s="178">
        <f t="shared" si="5"/>
        <v>0</v>
      </c>
      <c r="R29" s="178"/>
      <c r="S29" s="178" t="s">
        <v>1428</v>
      </c>
      <c r="T29" s="179" t="s">
        <v>1429</v>
      </c>
      <c r="U29" s="157">
        <v>0</v>
      </c>
      <c r="V29" s="157">
        <f t="shared" si="6"/>
        <v>0</v>
      </c>
      <c r="W29" s="157"/>
      <c r="X29" s="157" t="s">
        <v>1466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1467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3">
        <v>20</v>
      </c>
      <c r="B30" s="174" t="s">
        <v>1468</v>
      </c>
      <c r="C30" s="182" t="s">
        <v>1469</v>
      </c>
      <c r="D30" s="175" t="s">
        <v>588</v>
      </c>
      <c r="E30" s="176">
        <v>1</v>
      </c>
      <c r="F30" s="177"/>
      <c r="G30" s="178">
        <f t="shared" si="0"/>
        <v>0</v>
      </c>
      <c r="H30" s="177"/>
      <c r="I30" s="178">
        <f t="shared" si="1"/>
        <v>0</v>
      </c>
      <c r="J30" s="177"/>
      <c r="K30" s="178">
        <f t="shared" si="2"/>
        <v>0</v>
      </c>
      <c r="L30" s="178">
        <v>15</v>
      </c>
      <c r="M30" s="178">
        <f t="shared" si="3"/>
        <v>0</v>
      </c>
      <c r="N30" s="178">
        <v>0</v>
      </c>
      <c r="O30" s="178">
        <f t="shared" si="4"/>
        <v>0</v>
      </c>
      <c r="P30" s="178">
        <v>0</v>
      </c>
      <c r="Q30" s="178">
        <f t="shared" si="5"/>
        <v>0</v>
      </c>
      <c r="R30" s="178"/>
      <c r="S30" s="178" t="s">
        <v>185</v>
      </c>
      <c r="T30" s="179" t="s">
        <v>186</v>
      </c>
      <c r="U30" s="157">
        <v>0</v>
      </c>
      <c r="V30" s="157">
        <f t="shared" si="6"/>
        <v>0</v>
      </c>
      <c r="W30" s="157"/>
      <c r="X30" s="157" t="s">
        <v>270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1436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73">
        <v>21</v>
      </c>
      <c r="B31" s="174" t="s">
        <v>1470</v>
      </c>
      <c r="C31" s="182" t="s">
        <v>1471</v>
      </c>
      <c r="D31" s="175" t="s">
        <v>588</v>
      </c>
      <c r="E31" s="176">
        <v>44</v>
      </c>
      <c r="F31" s="177"/>
      <c r="G31" s="178">
        <f t="shared" si="0"/>
        <v>0</v>
      </c>
      <c r="H31" s="177"/>
      <c r="I31" s="178">
        <f t="shared" si="1"/>
        <v>0</v>
      </c>
      <c r="J31" s="177"/>
      <c r="K31" s="178">
        <f t="shared" si="2"/>
        <v>0</v>
      </c>
      <c r="L31" s="178">
        <v>15</v>
      </c>
      <c r="M31" s="178">
        <f t="shared" si="3"/>
        <v>0</v>
      </c>
      <c r="N31" s="178">
        <v>0</v>
      </c>
      <c r="O31" s="178">
        <f t="shared" si="4"/>
        <v>0</v>
      </c>
      <c r="P31" s="178">
        <v>0</v>
      </c>
      <c r="Q31" s="178">
        <f t="shared" si="5"/>
        <v>0</v>
      </c>
      <c r="R31" s="178"/>
      <c r="S31" s="178" t="s">
        <v>1428</v>
      </c>
      <c r="T31" s="179" t="s">
        <v>1429</v>
      </c>
      <c r="U31" s="157">
        <v>0</v>
      </c>
      <c r="V31" s="157">
        <f t="shared" si="6"/>
        <v>0</v>
      </c>
      <c r="W31" s="157"/>
      <c r="X31" s="157" t="s">
        <v>187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188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3">
        <v>22</v>
      </c>
      <c r="B32" s="174" t="s">
        <v>1472</v>
      </c>
      <c r="C32" s="182" t="s">
        <v>1473</v>
      </c>
      <c r="D32" s="175" t="s">
        <v>588</v>
      </c>
      <c r="E32" s="176">
        <v>4</v>
      </c>
      <c r="F32" s="177"/>
      <c r="G32" s="178">
        <f t="shared" si="0"/>
        <v>0</v>
      </c>
      <c r="H32" s="177"/>
      <c r="I32" s="178">
        <f t="shared" si="1"/>
        <v>0</v>
      </c>
      <c r="J32" s="177"/>
      <c r="K32" s="178">
        <f t="shared" si="2"/>
        <v>0</v>
      </c>
      <c r="L32" s="178">
        <v>15</v>
      </c>
      <c r="M32" s="178">
        <f t="shared" si="3"/>
        <v>0</v>
      </c>
      <c r="N32" s="178">
        <v>0</v>
      </c>
      <c r="O32" s="178">
        <f t="shared" si="4"/>
        <v>0</v>
      </c>
      <c r="P32" s="178">
        <v>0</v>
      </c>
      <c r="Q32" s="178">
        <f t="shared" si="5"/>
        <v>0</v>
      </c>
      <c r="R32" s="178"/>
      <c r="S32" s="178" t="s">
        <v>1428</v>
      </c>
      <c r="T32" s="179" t="s">
        <v>1429</v>
      </c>
      <c r="U32" s="157">
        <v>0</v>
      </c>
      <c r="V32" s="157">
        <f t="shared" si="6"/>
        <v>0</v>
      </c>
      <c r="W32" s="157"/>
      <c r="X32" s="157" t="s">
        <v>187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188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 x14ac:dyDescent="0.2">
      <c r="A33" s="173">
        <v>23</v>
      </c>
      <c r="B33" s="174" t="s">
        <v>1474</v>
      </c>
      <c r="C33" s="182" t="s">
        <v>1475</v>
      </c>
      <c r="D33" s="175" t="s">
        <v>588</v>
      </c>
      <c r="E33" s="176">
        <v>1</v>
      </c>
      <c r="F33" s="177"/>
      <c r="G33" s="178">
        <f t="shared" si="0"/>
        <v>0</v>
      </c>
      <c r="H33" s="177"/>
      <c r="I33" s="178">
        <f t="shared" si="1"/>
        <v>0</v>
      </c>
      <c r="J33" s="177"/>
      <c r="K33" s="178">
        <f t="shared" si="2"/>
        <v>0</v>
      </c>
      <c r="L33" s="178">
        <v>15</v>
      </c>
      <c r="M33" s="178">
        <f t="shared" si="3"/>
        <v>0</v>
      </c>
      <c r="N33" s="178">
        <v>0</v>
      </c>
      <c r="O33" s="178">
        <f t="shared" si="4"/>
        <v>0</v>
      </c>
      <c r="P33" s="178">
        <v>0</v>
      </c>
      <c r="Q33" s="178">
        <f t="shared" si="5"/>
        <v>0</v>
      </c>
      <c r="R33" s="178"/>
      <c r="S33" s="178" t="s">
        <v>1428</v>
      </c>
      <c r="T33" s="179" t="s">
        <v>1429</v>
      </c>
      <c r="U33" s="157">
        <v>0</v>
      </c>
      <c r="V33" s="157">
        <f t="shared" si="6"/>
        <v>0</v>
      </c>
      <c r="W33" s="157"/>
      <c r="X33" s="157" t="s">
        <v>187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188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22.5" outlineLevel="1" x14ac:dyDescent="0.2">
      <c r="A34" s="173">
        <v>24</v>
      </c>
      <c r="B34" s="174" t="s">
        <v>1476</v>
      </c>
      <c r="C34" s="182" t="s">
        <v>1477</v>
      </c>
      <c r="D34" s="175" t="s">
        <v>588</v>
      </c>
      <c r="E34" s="176">
        <v>1</v>
      </c>
      <c r="F34" s="177"/>
      <c r="G34" s="178">
        <f t="shared" si="0"/>
        <v>0</v>
      </c>
      <c r="H34" s="177"/>
      <c r="I34" s="178">
        <f t="shared" si="1"/>
        <v>0</v>
      </c>
      <c r="J34" s="177"/>
      <c r="K34" s="178">
        <f t="shared" si="2"/>
        <v>0</v>
      </c>
      <c r="L34" s="178">
        <v>15</v>
      </c>
      <c r="M34" s="178">
        <f t="shared" si="3"/>
        <v>0</v>
      </c>
      <c r="N34" s="178">
        <v>0</v>
      </c>
      <c r="O34" s="178">
        <f t="shared" si="4"/>
        <v>0</v>
      </c>
      <c r="P34" s="178">
        <v>0</v>
      </c>
      <c r="Q34" s="178">
        <f t="shared" si="5"/>
        <v>0</v>
      </c>
      <c r="R34" s="178"/>
      <c r="S34" s="178" t="s">
        <v>1428</v>
      </c>
      <c r="T34" s="179" t="s">
        <v>1429</v>
      </c>
      <c r="U34" s="157">
        <v>0</v>
      </c>
      <c r="V34" s="157">
        <f t="shared" si="6"/>
        <v>0</v>
      </c>
      <c r="W34" s="157"/>
      <c r="X34" s="157" t="s">
        <v>270</v>
      </c>
      <c r="Y34" s="147"/>
      <c r="Z34" s="147"/>
      <c r="AA34" s="147"/>
      <c r="AB34" s="147"/>
      <c r="AC34" s="147"/>
      <c r="AD34" s="147"/>
      <c r="AE34" s="147"/>
      <c r="AF34" s="147"/>
      <c r="AG34" s="147" t="s">
        <v>1436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73">
        <v>25</v>
      </c>
      <c r="B35" s="174" t="s">
        <v>1478</v>
      </c>
      <c r="C35" s="182" t="s">
        <v>1479</v>
      </c>
      <c r="D35" s="175" t="s">
        <v>470</v>
      </c>
      <c r="E35" s="176">
        <v>5</v>
      </c>
      <c r="F35" s="177"/>
      <c r="G35" s="178">
        <f t="shared" si="0"/>
        <v>0</v>
      </c>
      <c r="H35" s="177"/>
      <c r="I35" s="178">
        <f t="shared" si="1"/>
        <v>0</v>
      </c>
      <c r="J35" s="177"/>
      <c r="K35" s="178">
        <f t="shared" si="2"/>
        <v>0</v>
      </c>
      <c r="L35" s="178">
        <v>15</v>
      </c>
      <c r="M35" s="178">
        <f t="shared" si="3"/>
        <v>0</v>
      </c>
      <c r="N35" s="178">
        <v>0</v>
      </c>
      <c r="O35" s="178">
        <f t="shared" si="4"/>
        <v>0</v>
      </c>
      <c r="P35" s="178">
        <v>0</v>
      </c>
      <c r="Q35" s="178">
        <f t="shared" si="5"/>
        <v>0</v>
      </c>
      <c r="R35" s="178"/>
      <c r="S35" s="178" t="s">
        <v>1428</v>
      </c>
      <c r="T35" s="179" t="s">
        <v>1429</v>
      </c>
      <c r="U35" s="157">
        <v>0</v>
      </c>
      <c r="V35" s="157">
        <f t="shared" si="6"/>
        <v>0</v>
      </c>
      <c r="W35" s="157"/>
      <c r="X35" s="157" t="s">
        <v>187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188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73">
        <v>26</v>
      </c>
      <c r="B36" s="174" t="s">
        <v>1480</v>
      </c>
      <c r="C36" s="182" t="s">
        <v>1481</v>
      </c>
      <c r="D36" s="175" t="s">
        <v>470</v>
      </c>
      <c r="E36" s="176">
        <v>5</v>
      </c>
      <c r="F36" s="177"/>
      <c r="G36" s="178">
        <f t="shared" si="0"/>
        <v>0</v>
      </c>
      <c r="H36" s="177"/>
      <c r="I36" s="178">
        <f t="shared" si="1"/>
        <v>0</v>
      </c>
      <c r="J36" s="177"/>
      <c r="K36" s="178">
        <f t="shared" si="2"/>
        <v>0</v>
      </c>
      <c r="L36" s="178">
        <v>15</v>
      </c>
      <c r="M36" s="178">
        <f t="shared" si="3"/>
        <v>0</v>
      </c>
      <c r="N36" s="178">
        <v>0</v>
      </c>
      <c r="O36" s="178">
        <f t="shared" si="4"/>
        <v>0</v>
      </c>
      <c r="P36" s="178">
        <v>0</v>
      </c>
      <c r="Q36" s="178">
        <f t="shared" si="5"/>
        <v>0</v>
      </c>
      <c r="R36" s="178"/>
      <c r="S36" s="178" t="s">
        <v>1428</v>
      </c>
      <c r="T36" s="179" t="s">
        <v>1429</v>
      </c>
      <c r="U36" s="157">
        <v>0</v>
      </c>
      <c r="V36" s="157">
        <f t="shared" si="6"/>
        <v>0</v>
      </c>
      <c r="W36" s="157"/>
      <c r="X36" s="157" t="s">
        <v>187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188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outlineLevel="1" x14ac:dyDescent="0.2">
      <c r="A37" s="173">
        <v>27</v>
      </c>
      <c r="B37" s="174" t="s">
        <v>1482</v>
      </c>
      <c r="C37" s="182" t="s">
        <v>1483</v>
      </c>
      <c r="D37" s="175" t="s">
        <v>470</v>
      </c>
      <c r="E37" s="176">
        <v>8</v>
      </c>
      <c r="F37" s="177"/>
      <c r="G37" s="178">
        <f t="shared" si="0"/>
        <v>0</v>
      </c>
      <c r="H37" s="177"/>
      <c r="I37" s="178">
        <f t="shared" si="1"/>
        <v>0</v>
      </c>
      <c r="J37" s="177"/>
      <c r="K37" s="178">
        <f t="shared" si="2"/>
        <v>0</v>
      </c>
      <c r="L37" s="178">
        <v>15</v>
      </c>
      <c r="M37" s="178">
        <f t="shared" si="3"/>
        <v>0</v>
      </c>
      <c r="N37" s="178">
        <v>0</v>
      </c>
      <c r="O37" s="178">
        <f t="shared" si="4"/>
        <v>0</v>
      </c>
      <c r="P37" s="178">
        <v>0</v>
      </c>
      <c r="Q37" s="178">
        <f t="shared" si="5"/>
        <v>0</v>
      </c>
      <c r="R37" s="178"/>
      <c r="S37" s="178" t="s">
        <v>1428</v>
      </c>
      <c r="T37" s="179" t="s">
        <v>1429</v>
      </c>
      <c r="U37" s="157">
        <v>0</v>
      </c>
      <c r="V37" s="157">
        <f t="shared" si="6"/>
        <v>0</v>
      </c>
      <c r="W37" s="157"/>
      <c r="X37" s="157" t="s">
        <v>187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188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73">
        <v>28</v>
      </c>
      <c r="B38" s="174" t="s">
        <v>1484</v>
      </c>
      <c r="C38" s="182" t="s">
        <v>1485</v>
      </c>
      <c r="D38" s="175" t="s">
        <v>588</v>
      </c>
      <c r="E38" s="176">
        <v>1</v>
      </c>
      <c r="F38" s="177"/>
      <c r="G38" s="178">
        <f t="shared" si="0"/>
        <v>0</v>
      </c>
      <c r="H38" s="177"/>
      <c r="I38" s="178">
        <f t="shared" si="1"/>
        <v>0</v>
      </c>
      <c r="J38" s="177"/>
      <c r="K38" s="178">
        <f t="shared" si="2"/>
        <v>0</v>
      </c>
      <c r="L38" s="178">
        <v>15</v>
      </c>
      <c r="M38" s="178">
        <f t="shared" si="3"/>
        <v>0</v>
      </c>
      <c r="N38" s="178">
        <v>0</v>
      </c>
      <c r="O38" s="178">
        <f t="shared" si="4"/>
        <v>0</v>
      </c>
      <c r="P38" s="178">
        <v>0</v>
      </c>
      <c r="Q38" s="178">
        <f t="shared" si="5"/>
        <v>0</v>
      </c>
      <c r="R38" s="178"/>
      <c r="S38" s="178" t="s">
        <v>185</v>
      </c>
      <c r="T38" s="179" t="s">
        <v>186</v>
      </c>
      <c r="U38" s="157">
        <v>0</v>
      </c>
      <c r="V38" s="157">
        <f t="shared" si="6"/>
        <v>0</v>
      </c>
      <c r="W38" s="157"/>
      <c r="X38" s="157" t="s">
        <v>270</v>
      </c>
      <c r="Y38" s="147"/>
      <c r="Z38" s="147"/>
      <c r="AA38" s="147"/>
      <c r="AB38" s="147"/>
      <c r="AC38" s="147"/>
      <c r="AD38" s="147"/>
      <c r="AE38" s="147"/>
      <c r="AF38" s="147"/>
      <c r="AG38" s="147" t="s">
        <v>1436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x14ac:dyDescent="0.2">
      <c r="A39" s="160" t="s">
        <v>180</v>
      </c>
      <c r="B39" s="161" t="s">
        <v>76</v>
      </c>
      <c r="C39" s="181" t="s">
        <v>77</v>
      </c>
      <c r="D39" s="162"/>
      <c r="E39" s="163"/>
      <c r="F39" s="164"/>
      <c r="G39" s="164">
        <f>SUMIF(AG40:AG74,"&lt;&gt;NOR",G40:G74)</f>
        <v>0</v>
      </c>
      <c r="H39" s="164"/>
      <c r="I39" s="164">
        <f>SUM(I40:I74)</f>
        <v>0</v>
      </c>
      <c r="J39" s="164"/>
      <c r="K39" s="164">
        <f>SUM(K40:K74)</f>
        <v>0</v>
      </c>
      <c r="L39" s="164"/>
      <c r="M39" s="164">
        <f>SUM(M40:M74)</f>
        <v>0</v>
      </c>
      <c r="N39" s="164"/>
      <c r="O39" s="164">
        <f>SUM(O40:O74)</f>
        <v>0</v>
      </c>
      <c r="P39" s="164"/>
      <c r="Q39" s="164">
        <f>SUM(Q40:Q74)</f>
        <v>0</v>
      </c>
      <c r="R39" s="164"/>
      <c r="S39" s="164"/>
      <c r="T39" s="165"/>
      <c r="U39" s="159"/>
      <c r="V39" s="159">
        <f>SUM(V40:V74)</f>
        <v>0</v>
      </c>
      <c r="W39" s="159"/>
      <c r="X39" s="159"/>
      <c r="AG39" t="s">
        <v>181</v>
      </c>
    </row>
    <row r="40" spans="1:60" outlineLevel="1" x14ac:dyDescent="0.2">
      <c r="A40" s="173">
        <v>29</v>
      </c>
      <c r="B40" s="174" t="s">
        <v>1486</v>
      </c>
      <c r="C40" s="182" t="s">
        <v>1487</v>
      </c>
      <c r="D40" s="175" t="s">
        <v>588</v>
      </c>
      <c r="E40" s="176">
        <v>22</v>
      </c>
      <c r="F40" s="177"/>
      <c r="G40" s="178">
        <f t="shared" ref="G40:G74" si="7">ROUND(E40*F40,2)</f>
        <v>0</v>
      </c>
      <c r="H40" s="177"/>
      <c r="I40" s="178">
        <f t="shared" ref="I40:I74" si="8">ROUND(E40*H40,2)</f>
        <v>0</v>
      </c>
      <c r="J40" s="177"/>
      <c r="K40" s="178">
        <f t="shared" ref="K40:K74" si="9">ROUND(E40*J40,2)</f>
        <v>0</v>
      </c>
      <c r="L40" s="178">
        <v>15</v>
      </c>
      <c r="M40" s="178">
        <f t="shared" ref="M40:M74" si="10">G40*(1+L40/100)</f>
        <v>0</v>
      </c>
      <c r="N40" s="178">
        <v>0</v>
      </c>
      <c r="O40" s="178">
        <f t="shared" ref="O40:O74" si="11">ROUND(E40*N40,2)</f>
        <v>0</v>
      </c>
      <c r="P40" s="178">
        <v>0</v>
      </c>
      <c r="Q40" s="178">
        <f t="shared" ref="Q40:Q74" si="12">ROUND(E40*P40,2)</f>
        <v>0</v>
      </c>
      <c r="R40" s="178"/>
      <c r="S40" s="178" t="s">
        <v>185</v>
      </c>
      <c r="T40" s="179" t="s">
        <v>186</v>
      </c>
      <c r="U40" s="157">
        <v>0</v>
      </c>
      <c r="V40" s="157">
        <f t="shared" ref="V40:V74" si="13">ROUND(E40*U40,2)</f>
        <v>0</v>
      </c>
      <c r="W40" s="157"/>
      <c r="X40" s="157" t="s">
        <v>270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1436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73">
        <v>30</v>
      </c>
      <c r="B41" s="174" t="s">
        <v>1488</v>
      </c>
      <c r="C41" s="182" t="s">
        <v>1489</v>
      </c>
      <c r="D41" s="175" t="s">
        <v>588</v>
      </c>
      <c r="E41" s="176">
        <v>20</v>
      </c>
      <c r="F41" s="177"/>
      <c r="G41" s="178">
        <f t="shared" si="7"/>
        <v>0</v>
      </c>
      <c r="H41" s="177"/>
      <c r="I41" s="178">
        <f t="shared" si="8"/>
        <v>0</v>
      </c>
      <c r="J41" s="177"/>
      <c r="K41" s="178">
        <f t="shared" si="9"/>
        <v>0</v>
      </c>
      <c r="L41" s="178">
        <v>15</v>
      </c>
      <c r="M41" s="178">
        <f t="shared" si="10"/>
        <v>0</v>
      </c>
      <c r="N41" s="178">
        <v>0</v>
      </c>
      <c r="O41" s="178">
        <f t="shared" si="11"/>
        <v>0</v>
      </c>
      <c r="P41" s="178">
        <v>0</v>
      </c>
      <c r="Q41" s="178">
        <f t="shared" si="12"/>
        <v>0</v>
      </c>
      <c r="R41" s="178"/>
      <c r="S41" s="178" t="s">
        <v>1428</v>
      </c>
      <c r="T41" s="179" t="s">
        <v>1429</v>
      </c>
      <c r="U41" s="157">
        <v>0</v>
      </c>
      <c r="V41" s="157">
        <f t="shared" si="13"/>
        <v>0</v>
      </c>
      <c r="W41" s="157"/>
      <c r="X41" s="157" t="s">
        <v>187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188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73">
        <v>31</v>
      </c>
      <c r="B42" s="174" t="s">
        <v>1490</v>
      </c>
      <c r="C42" s="182" t="s">
        <v>1491</v>
      </c>
      <c r="D42" s="175" t="s">
        <v>588</v>
      </c>
      <c r="E42" s="176">
        <v>20</v>
      </c>
      <c r="F42" s="177"/>
      <c r="G42" s="178">
        <f t="shared" si="7"/>
        <v>0</v>
      </c>
      <c r="H42" s="177"/>
      <c r="I42" s="178">
        <f t="shared" si="8"/>
        <v>0</v>
      </c>
      <c r="J42" s="177"/>
      <c r="K42" s="178">
        <f t="shared" si="9"/>
        <v>0</v>
      </c>
      <c r="L42" s="178">
        <v>15</v>
      </c>
      <c r="M42" s="178">
        <f t="shared" si="10"/>
        <v>0</v>
      </c>
      <c r="N42" s="178">
        <v>0</v>
      </c>
      <c r="O42" s="178">
        <f t="shared" si="11"/>
        <v>0</v>
      </c>
      <c r="P42" s="178">
        <v>0</v>
      </c>
      <c r="Q42" s="178">
        <f t="shared" si="12"/>
        <v>0</v>
      </c>
      <c r="R42" s="178"/>
      <c r="S42" s="178" t="s">
        <v>185</v>
      </c>
      <c r="T42" s="179" t="s">
        <v>186</v>
      </c>
      <c r="U42" s="157">
        <v>0</v>
      </c>
      <c r="V42" s="157">
        <f t="shared" si="13"/>
        <v>0</v>
      </c>
      <c r="W42" s="157"/>
      <c r="X42" s="157" t="s">
        <v>270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1436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2.5" outlineLevel="1" x14ac:dyDescent="0.2">
      <c r="A43" s="173">
        <v>32</v>
      </c>
      <c r="B43" s="174" t="s">
        <v>1492</v>
      </c>
      <c r="C43" s="182" t="s">
        <v>1493</v>
      </c>
      <c r="D43" s="175" t="s">
        <v>588</v>
      </c>
      <c r="E43" s="176">
        <v>20</v>
      </c>
      <c r="F43" s="177"/>
      <c r="G43" s="178">
        <f t="shared" si="7"/>
        <v>0</v>
      </c>
      <c r="H43" s="177"/>
      <c r="I43" s="178">
        <f t="shared" si="8"/>
        <v>0</v>
      </c>
      <c r="J43" s="177"/>
      <c r="K43" s="178">
        <f t="shared" si="9"/>
        <v>0</v>
      </c>
      <c r="L43" s="178">
        <v>15</v>
      </c>
      <c r="M43" s="178">
        <f t="shared" si="10"/>
        <v>0</v>
      </c>
      <c r="N43" s="178">
        <v>0</v>
      </c>
      <c r="O43" s="178">
        <f t="shared" si="11"/>
        <v>0</v>
      </c>
      <c r="P43" s="178">
        <v>0</v>
      </c>
      <c r="Q43" s="178">
        <f t="shared" si="12"/>
        <v>0</v>
      </c>
      <c r="R43" s="178"/>
      <c r="S43" s="178" t="s">
        <v>1428</v>
      </c>
      <c r="T43" s="179" t="s">
        <v>1429</v>
      </c>
      <c r="U43" s="157">
        <v>0</v>
      </c>
      <c r="V43" s="157">
        <f t="shared" si="13"/>
        <v>0</v>
      </c>
      <c r="W43" s="157"/>
      <c r="X43" s="157" t="s">
        <v>187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188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ht="22.5" outlineLevel="1" x14ac:dyDescent="0.2">
      <c r="A44" s="173">
        <v>33</v>
      </c>
      <c r="B44" s="174" t="s">
        <v>1494</v>
      </c>
      <c r="C44" s="182" t="s">
        <v>1495</v>
      </c>
      <c r="D44" s="175" t="s">
        <v>381</v>
      </c>
      <c r="E44" s="176">
        <v>150</v>
      </c>
      <c r="F44" s="177"/>
      <c r="G44" s="178">
        <f t="shared" si="7"/>
        <v>0</v>
      </c>
      <c r="H44" s="177"/>
      <c r="I44" s="178">
        <f t="shared" si="8"/>
        <v>0</v>
      </c>
      <c r="J44" s="177"/>
      <c r="K44" s="178">
        <f t="shared" si="9"/>
        <v>0</v>
      </c>
      <c r="L44" s="178">
        <v>15</v>
      </c>
      <c r="M44" s="178">
        <f t="shared" si="10"/>
        <v>0</v>
      </c>
      <c r="N44" s="178">
        <v>0</v>
      </c>
      <c r="O44" s="178">
        <f t="shared" si="11"/>
        <v>0</v>
      </c>
      <c r="P44" s="178">
        <v>0</v>
      </c>
      <c r="Q44" s="178">
        <f t="shared" si="12"/>
        <v>0</v>
      </c>
      <c r="R44" s="178"/>
      <c r="S44" s="178" t="s">
        <v>1428</v>
      </c>
      <c r="T44" s="179" t="s">
        <v>1429</v>
      </c>
      <c r="U44" s="157">
        <v>0</v>
      </c>
      <c r="V44" s="157">
        <f t="shared" si="13"/>
        <v>0</v>
      </c>
      <c r="W44" s="157"/>
      <c r="X44" s="157" t="s">
        <v>187</v>
      </c>
      <c r="Y44" s="147"/>
      <c r="Z44" s="147"/>
      <c r="AA44" s="147"/>
      <c r="AB44" s="147"/>
      <c r="AC44" s="147"/>
      <c r="AD44" s="147"/>
      <c r="AE44" s="147"/>
      <c r="AF44" s="147"/>
      <c r="AG44" s="147" t="s">
        <v>188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73">
        <v>34</v>
      </c>
      <c r="B45" s="174" t="s">
        <v>1496</v>
      </c>
      <c r="C45" s="182" t="s">
        <v>1497</v>
      </c>
      <c r="D45" s="175" t="s">
        <v>381</v>
      </c>
      <c r="E45" s="176">
        <v>50</v>
      </c>
      <c r="F45" s="177"/>
      <c r="G45" s="178">
        <f t="shared" si="7"/>
        <v>0</v>
      </c>
      <c r="H45" s="177"/>
      <c r="I45" s="178">
        <f t="shared" si="8"/>
        <v>0</v>
      </c>
      <c r="J45" s="177"/>
      <c r="K45" s="178">
        <f t="shared" si="9"/>
        <v>0</v>
      </c>
      <c r="L45" s="178">
        <v>15</v>
      </c>
      <c r="M45" s="178">
        <f t="shared" si="10"/>
        <v>0</v>
      </c>
      <c r="N45" s="178">
        <v>0</v>
      </c>
      <c r="O45" s="178">
        <f t="shared" si="11"/>
        <v>0</v>
      </c>
      <c r="P45" s="178">
        <v>0</v>
      </c>
      <c r="Q45" s="178">
        <f t="shared" si="12"/>
        <v>0</v>
      </c>
      <c r="R45" s="178"/>
      <c r="S45" s="178" t="s">
        <v>1428</v>
      </c>
      <c r="T45" s="179" t="s">
        <v>1429</v>
      </c>
      <c r="U45" s="157">
        <v>0</v>
      </c>
      <c r="V45" s="157">
        <f t="shared" si="13"/>
        <v>0</v>
      </c>
      <c r="W45" s="157"/>
      <c r="X45" s="157" t="s">
        <v>187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188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2.5" outlineLevel="1" x14ac:dyDescent="0.2">
      <c r="A46" s="173">
        <v>35</v>
      </c>
      <c r="B46" s="174" t="s">
        <v>1498</v>
      </c>
      <c r="C46" s="182" t="s">
        <v>1499</v>
      </c>
      <c r="D46" s="175" t="s">
        <v>381</v>
      </c>
      <c r="E46" s="176">
        <v>30</v>
      </c>
      <c r="F46" s="177"/>
      <c r="G46" s="178">
        <f t="shared" si="7"/>
        <v>0</v>
      </c>
      <c r="H46" s="177"/>
      <c r="I46" s="178">
        <f t="shared" si="8"/>
        <v>0</v>
      </c>
      <c r="J46" s="177"/>
      <c r="K46" s="178">
        <f t="shared" si="9"/>
        <v>0</v>
      </c>
      <c r="L46" s="178">
        <v>15</v>
      </c>
      <c r="M46" s="178">
        <f t="shared" si="10"/>
        <v>0</v>
      </c>
      <c r="N46" s="178">
        <v>0</v>
      </c>
      <c r="O46" s="178">
        <f t="shared" si="11"/>
        <v>0</v>
      </c>
      <c r="P46" s="178">
        <v>0</v>
      </c>
      <c r="Q46" s="178">
        <f t="shared" si="12"/>
        <v>0</v>
      </c>
      <c r="R46" s="178"/>
      <c r="S46" s="178" t="s">
        <v>1428</v>
      </c>
      <c r="T46" s="179" t="s">
        <v>1429</v>
      </c>
      <c r="U46" s="157">
        <v>0</v>
      </c>
      <c r="V46" s="157">
        <f t="shared" si="13"/>
        <v>0</v>
      </c>
      <c r="W46" s="157"/>
      <c r="X46" s="157" t="s">
        <v>187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188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1" x14ac:dyDescent="0.2">
      <c r="A47" s="173">
        <v>36</v>
      </c>
      <c r="B47" s="174" t="s">
        <v>1500</v>
      </c>
      <c r="C47" s="182" t="s">
        <v>1501</v>
      </c>
      <c r="D47" s="175" t="s">
        <v>381</v>
      </c>
      <c r="E47" s="176">
        <v>150</v>
      </c>
      <c r="F47" s="177"/>
      <c r="G47" s="178">
        <f t="shared" si="7"/>
        <v>0</v>
      </c>
      <c r="H47" s="177"/>
      <c r="I47" s="178">
        <f t="shared" si="8"/>
        <v>0</v>
      </c>
      <c r="J47" s="177"/>
      <c r="K47" s="178">
        <f t="shared" si="9"/>
        <v>0</v>
      </c>
      <c r="L47" s="178">
        <v>15</v>
      </c>
      <c r="M47" s="178">
        <f t="shared" si="10"/>
        <v>0</v>
      </c>
      <c r="N47" s="178">
        <v>0</v>
      </c>
      <c r="O47" s="178">
        <f t="shared" si="11"/>
        <v>0</v>
      </c>
      <c r="P47" s="178">
        <v>0</v>
      </c>
      <c r="Q47" s="178">
        <f t="shared" si="12"/>
        <v>0</v>
      </c>
      <c r="R47" s="178"/>
      <c r="S47" s="178" t="s">
        <v>1428</v>
      </c>
      <c r="T47" s="179" t="s">
        <v>1429</v>
      </c>
      <c r="U47" s="157">
        <v>0</v>
      </c>
      <c r="V47" s="157">
        <f t="shared" si="13"/>
        <v>0</v>
      </c>
      <c r="W47" s="157"/>
      <c r="X47" s="157" t="s">
        <v>187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188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1" x14ac:dyDescent="0.2">
      <c r="A48" s="173">
        <v>37</v>
      </c>
      <c r="B48" s="174" t="s">
        <v>1502</v>
      </c>
      <c r="C48" s="182" t="s">
        <v>1503</v>
      </c>
      <c r="D48" s="175" t="s">
        <v>381</v>
      </c>
      <c r="E48" s="176">
        <v>50</v>
      </c>
      <c r="F48" s="177"/>
      <c r="G48" s="178">
        <f t="shared" si="7"/>
        <v>0</v>
      </c>
      <c r="H48" s="177"/>
      <c r="I48" s="178">
        <f t="shared" si="8"/>
        <v>0</v>
      </c>
      <c r="J48" s="177"/>
      <c r="K48" s="178">
        <f t="shared" si="9"/>
        <v>0</v>
      </c>
      <c r="L48" s="178">
        <v>15</v>
      </c>
      <c r="M48" s="178">
        <f t="shared" si="10"/>
        <v>0</v>
      </c>
      <c r="N48" s="178">
        <v>0</v>
      </c>
      <c r="O48" s="178">
        <f t="shared" si="11"/>
        <v>0</v>
      </c>
      <c r="P48" s="178">
        <v>0</v>
      </c>
      <c r="Q48" s="178">
        <f t="shared" si="12"/>
        <v>0</v>
      </c>
      <c r="R48" s="178"/>
      <c r="S48" s="178" t="s">
        <v>1428</v>
      </c>
      <c r="T48" s="179" t="s">
        <v>1429</v>
      </c>
      <c r="U48" s="157">
        <v>0</v>
      </c>
      <c r="V48" s="157">
        <f t="shared" si="13"/>
        <v>0</v>
      </c>
      <c r="W48" s="157"/>
      <c r="X48" s="157" t="s">
        <v>187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188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22.5" outlineLevel="1" x14ac:dyDescent="0.2">
      <c r="A49" s="173">
        <v>38</v>
      </c>
      <c r="B49" s="174" t="s">
        <v>1504</v>
      </c>
      <c r="C49" s="182" t="s">
        <v>1505</v>
      </c>
      <c r="D49" s="175" t="s">
        <v>381</v>
      </c>
      <c r="E49" s="176">
        <v>30</v>
      </c>
      <c r="F49" s="177"/>
      <c r="G49" s="178">
        <f t="shared" si="7"/>
        <v>0</v>
      </c>
      <c r="H49" s="177"/>
      <c r="I49" s="178">
        <f t="shared" si="8"/>
        <v>0</v>
      </c>
      <c r="J49" s="177"/>
      <c r="K49" s="178">
        <f t="shared" si="9"/>
        <v>0</v>
      </c>
      <c r="L49" s="178">
        <v>15</v>
      </c>
      <c r="M49" s="178">
        <f t="shared" si="10"/>
        <v>0</v>
      </c>
      <c r="N49" s="178">
        <v>0</v>
      </c>
      <c r="O49" s="178">
        <f t="shared" si="11"/>
        <v>0</v>
      </c>
      <c r="P49" s="178">
        <v>0</v>
      </c>
      <c r="Q49" s="178">
        <f t="shared" si="12"/>
        <v>0</v>
      </c>
      <c r="R49" s="178"/>
      <c r="S49" s="178" t="s">
        <v>1428</v>
      </c>
      <c r="T49" s="179" t="s">
        <v>1429</v>
      </c>
      <c r="U49" s="157">
        <v>0</v>
      </c>
      <c r="V49" s="157">
        <f t="shared" si="13"/>
        <v>0</v>
      </c>
      <c r="W49" s="157"/>
      <c r="X49" s="157" t="s">
        <v>187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188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ht="22.5" outlineLevel="1" x14ac:dyDescent="0.2">
      <c r="A50" s="173">
        <v>39</v>
      </c>
      <c r="B50" s="174" t="s">
        <v>1506</v>
      </c>
      <c r="C50" s="182" t="s">
        <v>1507</v>
      </c>
      <c r="D50" s="175" t="s">
        <v>588</v>
      </c>
      <c r="E50" s="176">
        <v>42</v>
      </c>
      <c r="F50" s="177"/>
      <c r="G50" s="178">
        <f t="shared" si="7"/>
        <v>0</v>
      </c>
      <c r="H50" s="177"/>
      <c r="I50" s="178">
        <f t="shared" si="8"/>
        <v>0</v>
      </c>
      <c r="J50" s="177"/>
      <c r="K50" s="178">
        <f t="shared" si="9"/>
        <v>0</v>
      </c>
      <c r="L50" s="178">
        <v>15</v>
      </c>
      <c r="M50" s="178">
        <f t="shared" si="10"/>
        <v>0</v>
      </c>
      <c r="N50" s="178">
        <v>0</v>
      </c>
      <c r="O50" s="178">
        <f t="shared" si="11"/>
        <v>0</v>
      </c>
      <c r="P50" s="178">
        <v>0</v>
      </c>
      <c r="Q50" s="178">
        <f t="shared" si="12"/>
        <v>0</v>
      </c>
      <c r="R50" s="178"/>
      <c r="S50" s="178" t="s">
        <v>1428</v>
      </c>
      <c r="T50" s="179" t="s">
        <v>1429</v>
      </c>
      <c r="U50" s="157">
        <v>0</v>
      </c>
      <c r="V50" s="157">
        <f t="shared" si="13"/>
        <v>0</v>
      </c>
      <c r="W50" s="157"/>
      <c r="X50" s="157" t="s">
        <v>187</v>
      </c>
      <c r="Y50" s="147"/>
      <c r="Z50" s="147"/>
      <c r="AA50" s="147"/>
      <c r="AB50" s="147"/>
      <c r="AC50" s="147"/>
      <c r="AD50" s="147"/>
      <c r="AE50" s="147"/>
      <c r="AF50" s="147"/>
      <c r="AG50" s="147" t="s">
        <v>188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22.5" outlineLevel="1" x14ac:dyDescent="0.2">
      <c r="A51" s="173">
        <v>40</v>
      </c>
      <c r="B51" s="174" t="s">
        <v>1508</v>
      </c>
      <c r="C51" s="182" t="s">
        <v>1509</v>
      </c>
      <c r="D51" s="175" t="s">
        <v>381</v>
      </c>
      <c r="E51" s="176">
        <v>100</v>
      </c>
      <c r="F51" s="177"/>
      <c r="G51" s="178">
        <f t="shared" si="7"/>
        <v>0</v>
      </c>
      <c r="H51" s="177"/>
      <c r="I51" s="178">
        <f t="shared" si="8"/>
        <v>0</v>
      </c>
      <c r="J51" s="177"/>
      <c r="K51" s="178">
        <f t="shared" si="9"/>
        <v>0</v>
      </c>
      <c r="L51" s="178">
        <v>15</v>
      </c>
      <c r="M51" s="178">
        <f t="shared" si="10"/>
        <v>0</v>
      </c>
      <c r="N51" s="178">
        <v>0</v>
      </c>
      <c r="O51" s="178">
        <f t="shared" si="11"/>
        <v>0</v>
      </c>
      <c r="P51" s="178">
        <v>0</v>
      </c>
      <c r="Q51" s="178">
        <f t="shared" si="12"/>
        <v>0</v>
      </c>
      <c r="R51" s="178"/>
      <c r="S51" s="178" t="s">
        <v>1428</v>
      </c>
      <c r="T51" s="179" t="s">
        <v>1429</v>
      </c>
      <c r="U51" s="157">
        <v>0</v>
      </c>
      <c r="V51" s="157">
        <f t="shared" si="13"/>
        <v>0</v>
      </c>
      <c r="W51" s="157"/>
      <c r="X51" s="157" t="s">
        <v>187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188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73">
        <v>41</v>
      </c>
      <c r="B52" s="174" t="s">
        <v>1510</v>
      </c>
      <c r="C52" s="182" t="s">
        <v>1511</v>
      </c>
      <c r="D52" s="175" t="s">
        <v>381</v>
      </c>
      <c r="E52" s="176">
        <v>100</v>
      </c>
      <c r="F52" s="177"/>
      <c r="G52" s="178">
        <f t="shared" si="7"/>
        <v>0</v>
      </c>
      <c r="H52" s="177"/>
      <c r="I52" s="178">
        <f t="shared" si="8"/>
        <v>0</v>
      </c>
      <c r="J52" s="177"/>
      <c r="K52" s="178">
        <f t="shared" si="9"/>
        <v>0</v>
      </c>
      <c r="L52" s="178">
        <v>15</v>
      </c>
      <c r="M52" s="178">
        <f t="shared" si="10"/>
        <v>0</v>
      </c>
      <c r="N52" s="178">
        <v>0</v>
      </c>
      <c r="O52" s="178">
        <f t="shared" si="11"/>
        <v>0</v>
      </c>
      <c r="P52" s="178">
        <v>0</v>
      </c>
      <c r="Q52" s="178">
        <f t="shared" si="12"/>
        <v>0</v>
      </c>
      <c r="R52" s="178"/>
      <c r="S52" s="178" t="s">
        <v>185</v>
      </c>
      <c r="T52" s="179" t="s">
        <v>186</v>
      </c>
      <c r="U52" s="157">
        <v>0</v>
      </c>
      <c r="V52" s="157">
        <f t="shared" si="13"/>
        <v>0</v>
      </c>
      <c r="W52" s="157"/>
      <c r="X52" s="157" t="s">
        <v>270</v>
      </c>
      <c r="Y52" s="147"/>
      <c r="Z52" s="147"/>
      <c r="AA52" s="147"/>
      <c r="AB52" s="147"/>
      <c r="AC52" s="147"/>
      <c r="AD52" s="147"/>
      <c r="AE52" s="147"/>
      <c r="AF52" s="147"/>
      <c r="AG52" s="147" t="s">
        <v>1436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ht="22.5" outlineLevel="1" x14ac:dyDescent="0.2">
      <c r="A53" s="173">
        <v>42</v>
      </c>
      <c r="B53" s="174" t="s">
        <v>1512</v>
      </c>
      <c r="C53" s="182" t="s">
        <v>1513</v>
      </c>
      <c r="D53" s="175" t="s">
        <v>381</v>
      </c>
      <c r="E53" s="176">
        <v>560</v>
      </c>
      <c r="F53" s="177"/>
      <c r="G53" s="178">
        <f t="shared" si="7"/>
        <v>0</v>
      </c>
      <c r="H53" s="177"/>
      <c r="I53" s="178">
        <f t="shared" si="8"/>
        <v>0</v>
      </c>
      <c r="J53" s="177"/>
      <c r="K53" s="178">
        <f t="shared" si="9"/>
        <v>0</v>
      </c>
      <c r="L53" s="178">
        <v>15</v>
      </c>
      <c r="M53" s="178">
        <f t="shared" si="10"/>
        <v>0</v>
      </c>
      <c r="N53" s="178">
        <v>0</v>
      </c>
      <c r="O53" s="178">
        <f t="shared" si="11"/>
        <v>0</v>
      </c>
      <c r="P53" s="178">
        <v>0</v>
      </c>
      <c r="Q53" s="178">
        <f t="shared" si="12"/>
        <v>0</v>
      </c>
      <c r="R53" s="178"/>
      <c r="S53" s="178" t="s">
        <v>1428</v>
      </c>
      <c r="T53" s="179" t="s">
        <v>1429</v>
      </c>
      <c r="U53" s="157">
        <v>0</v>
      </c>
      <c r="V53" s="157">
        <f t="shared" si="13"/>
        <v>0</v>
      </c>
      <c r="W53" s="157"/>
      <c r="X53" s="157" t="s">
        <v>187</v>
      </c>
      <c r="Y53" s="147"/>
      <c r="Z53" s="147"/>
      <c r="AA53" s="147"/>
      <c r="AB53" s="147"/>
      <c r="AC53" s="147"/>
      <c r="AD53" s="147"/>
      <c r="AE53" s="147"/>
      <c r="AF53" s="147"/>
      <c r="AG53" s="147" t="s">
        <v>188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73">
        <v>43</v>
      </c>
      <c r="B54" s="174" t="s">
        <v>1514</v>
      </c>
      <c r="C54" s="182" t="s">
        <v>1515</v>
      </c>
      <c r="D54" s="175" t="s">
        <v>381</v>
      </c>
      <c r="E54" s="176">
        <v>560</v>
      </c>
      <c r="F54" s="177"/>
      <c r="G54" s="178">
        <f t="shared" si="7"/>
        <v>0</v>
      </c>
      <c r="H54" s="177"/>
      <c r="I54" s="178">
        <f t="shared" si="8"/>
        <v>0</v>
      </c>
      <c r="J54" s="177"/>
      <c r="K54" s="178">
        <f t="shared" si="9"/>
        <v>0</v>
      </c>
      <c r="L54" s="178">
        <v>15</v>
      </c>
      <c r="M54" s="178">
        <f t="shared" si="10"/>
        <v>0</v>
      </c>
      <c r="N54" s="178">
        <v>0</v>
      </c>
      <c r="O54" s="178">
        <f t="shared" si="11"/>
        <v>0</v>
      </c>
      <c r="P54" s="178">
        <v>0</v>
      </c>
      <c r="Q54" s="178">
        <f t="shared" si="12"/>
        <v>0</v>
      </c>
      <c r="R54" s="178"/>
      <c r="S54" s="178" t="s">
        <v>1428</v>
      </c>
      <c r="T54" s="179" t="s">
        <v>1429</v>
      </c>
      <c r="U54" s="157">
        <v>0</v>
      </c>
      <c r="V54" s="157">
        <f t="shared" si="13"/>
        <v>0</v>
      </c>
      <c r="W54" s="157"/>
      <c r="X54" s="157" t="s">
        <v>270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1436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2.5" outlineLevel="1" x14ac:dyDescent="0.2">
      <c r="A55" s="173">
        <v>44</v>
      </c>
      <c r="B55" s="174" t="s">
        <v>1516</v>
      </c>
      <c r="C55" s="182" t="s">
        <v>1517</v>
      </c>
      <c r="D55" s="175" t="s">
        <v>381</v>
      </c>
      <c r="E55" s="176">
        <v>30</v>
      </c>
      <c r="F55" s="177"/>
      <c r="G55" s="178">
        <f t="shared" si="7"/>
        <v>0</v>
      </c>
      <c r="H55" s="177"/>
      <c r="I55" s="178">
        <f t="shared" si="8"/>
        <v>0</v>
      </c>
      <c r="J55" s="177"/>
      <c r="K55" s="178">
        <f t="shared" si="9"/>
        <v>0</v>
      </c>
      <c r="L55" s="178">
        <v>15</v>
      </c>
      <c r="M55" s="178">
        <f t="shared" si="10"/>
        <v>0</v>
      </c>
      <c r="N55" s="178">
        <v>0</v>
      </c>
      <c r="O55" s="178">
        <f t="shared" si="11"/>
        <v>0</v>
      </c>
      <c r="P55" s="178">
        <v>0</v>
      </c>
      <c r="Q55" s="178">
        <f t="shared" si="12"/>
        <v>0</v>
      </c>
      <c r="R55" s="178"/>
      <c r="S55" s="178" t="s">
        <v>1428</v>
      </c>
      <c r="T55" s="179" t="s">
        <v>1429</v>
      </c>
      <c r="U55" s="157">
        <v>0</v>
      </c>
      <c r="V55" s="157">
        <f t="shared" si="13"/>
        <v>0</v>
      </c>
      <c r="W55" s="157"/>
      <c r="X55" s="157" t="s">
        <v>187</v>
      </c>
      <c r="Y55" s="147"/>
      <c r="Z55" s="147"/>
      <c r="AA55" s="147"/>
      <c r="AB55" s="147"/>
      <c r="AC55" s="147"/>
      <c r="AD55" s="147"/>
      <c r="AE55" s="147"/>
      <c r="AF55" s="147"/>
      <c r="AG55" s="147" t="s">
        <v>188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73">
        <v>45</v>
      </c>
      <c r="B56" s="174" t="s">
        <v>1518</v>
      </c>
      <c r="C56" s="182" t="s">
        <v>1519</v>
      </c>
      <c r="D56" s="175" t="s">
        <v>381</v>
      </c>
      <c r="E56" s="176">
        <v>30</v>
      </c>
      <c r="F56" s="177"/>
      <c r="G56" s="178">
        <f t="shared" si="7"/>
        <v>0</v>
      </c>
      <c r="H56" s="177"/>
      <c r="I56" s="178">
        <f t="shared" si="8"/>
        <v>0</v>
      </c>
      <c r="J56" s="177"/>
      <c r="K56" s="178">
        <f t="shared" si="9"/>
        <v>0</v>
      </c>
      <c r="L56" s="178">
        <v>15</v>
      </c>
      <c r="M56" s="178">
        <f t="shared" si="10"/>
        <v>0</v>
      </c>
      <c r="N56" s="178">
        <v>0</v>
      </c>
      <c r="O56" s="178">
        <f t="shared" si="11"/>
        <v>0</v>
      </c>
      <c r="P56" s="178">
        <v>0</v>
      </c>
      <c r="Q56" s="178">
        <f t="shared" si="12"/>
        <v>0</v>
      </c>
      <c r="R56" s="178"/>
      <c r="S56" s="178" t="s">
        <v>1428</v>
      </c>
      <c r="T56" s="179" t="s">
        <v>1429</v>
      </c>
      <c r="U56" s="157">
        <v>0</v>
      </c>
      <c r="V56" s="157">
        <f t="shared" si="13"/>
        <v>0</v>
      </c>
      <c r="W56" s="157"/>
      <c r="X56" s="157" t="s">
        <v>270</v>
      </c>
      <c r="Y56" s="147"/>
      <c r="Z56" s="147"/>
      <c r="AA56" s="147"/>
      <c r="AB56" s="147"/>
      <c r="AC56" s="147"/>
      <c r="AD56" s="147"/>
      <c r="AE56" s="147"/>
      <c r="AF56" s="147"/>
      <c r="AG56" s="147" t="s">
        <v>1436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ht="22.5" outlineLevel="1" x14ac:dyDescent="0.2">
      <c r="A57" s="173">
        <v>46</v>
      </c>
      <c r="B57" s="174" t="s">
        <v>1520</v>
      </c>
      <c r="C57" s="182" t="s">
        <v>1521</v>
      </c>
      <c r="D57" s="175" t="s">
        <v>381</v>
      </c>
      <c r="E57" s="176">
        <v>30</v>
      </c>
      <c r="F57" s="177"/>
      <c r="G57" s="178">
        <f t="shared" si="7"/>
        <v>0</v>
      </c>
      <c r="H57" s="177"/>
      <c r="I57" s="178">
        <f t="shared" si="8"/>
        <v>0</v>
      </c>
      <c r="J57" s="177"/>
      <c r="K57" s="178">
        <f t="shared" si="9"/>
        <v>0</v>
      </c>
      <c r="L57" s="178">
        <v>15</v>
      </c>
      <c r="M57" s="178">
        <f t="shared" si="10"/>
        <v>0</v>
      </c>
      <c r="N57" s="178">
        <v>0</v>
      </c>
      <c r="O57" s="178">
        <f t="shared" si="11"/>
        <v>0</v>
      </c>
      <c r="P57" s="178">
        <v>0</v>
      </c>
      <c r="Q57" s="178">
        <f t="shared" si="12"/>
        <v>0</v>
      </c>
      <c r="R57" s="178"/>
      <c r="S57" s="178" t="s">
        <v>1428</v>
      </c>
      <c r="T57" s="179" t="s">
        <v>1429</v>
      </c>
      <c r="U57" s="157">
        <v>0</v>
      </c>
      <c r="V57" s="157">
        <f t="shared" si="13"/>
        <v>0</v>
      </c>
      <c r="W57" s="157"/>
      <c r="X57" s="157" t="s">
        <v>187</v>
      </c>
      <c r="Y57" s="147"/>
      <c r="Z57" s="147"/>
      <c r="AA57" s="147"/>
      <c r="AB57" s="147"/>
      <c r="AC57" s="147"/>
      <c r="AD57" s="147"/>
      <c r="AE57" s="147"/>
      <c r="AF57" s="147"/>
      <c r="AG57" s="147" t="s">
        <v>188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73">
        <v>47</v>
      </c>
      <c r="B58" s="174" t="s">
        <v>1522</v>
      </c>
      <c r="C58" s="182" t="s">
        <v>1523</v>
      </c>
      <c r="D58" s="175" t="s">
        <v>381</v>
      </c>
      <c r="E58" s="176">
        <v>30</v>
      </c>
      <c r="F58" s="177"/>
      <c r="G58" s="178">
        <f t="shared" si="7"/>
        <v>0</v>
      </c>
      <c r="H58" s="177"/>
      <c r="I58" s="178">
        <f t="shared" si="8"/>
        <v>0</v>
      </c>
      <c r="J58" s="177"/>
      <c r="K58" s="178">
        <f t="shared" si="9"/>
        <v>0</v>
      </c>
      <c r="L58" s="178">
        <v>15</v>
      </c>
      <c r="M58" s="178">
        <f t="shared" si="10"/>
        <v>0</v>
      </c>
      <c r="N58" s="178">
        <v>0</v>
      </c>
      <c r="O58" s="178">
        <f t="shared" si="11"/>
        <v>0</v>
      </c>
      <c r="P58" s="178">
        <v>0</v>
      </c>
      <c r="Q58" s="178">
        <f t="shared" si="12"/>
        <v>0</v>
      </c>
      <c r="R58" s="178"/>
      <c r="S58" s="178" t="s">
        <v>1428</v>
      </c>
      <c r="T58" s="179" t="s">
        <v>1429</v>
      </c>
      <c r="U58" s="157">
        <v>0</v>
      </c>
      <c r="V58" s="157">
        <f t="shared" si="13"/>
        <v>0</v>
      </c>
      <c r="W58" s="157"/>
      <c r="X58" s="157" t="s">
        <v>270</v>
      </c>
      <c r="Y58" s="147"/>
      <c r="Z58" s="147"/>
      <c r="AA58" s="147"/>
      <c r="AB58" s="147"/>
      <c r="AC58" s="147"/>
      <c r="AD58" s="147"/>
      <c r="AE58" s="147"/>
      <c r="AF58" s="147"/>
      <c r="AG58" s="147" t="s">
        <v>1436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ht="22.5" outlineLevel="1" x14ac:dyDescent="0.2">
      <c r="A59" s="173">
        <v>48</v>
      </c>
      <c r="B59" s="174" t="s">
        <v>1524</v>
      </c>
      <c r="C59" s="182" t="s">
        <v>1525</v>
      </c>
      <c r="D59" s="175" t="s">
        <v>381</v>
      </c>
      <c r="E59" s="176">
        <v>160</v>
      </c>
      <c r="F59" s="177"/>
      <c r="G59" s="178">
        <f t="shared" si="7"/>
        <v>0</v>
      </c>
      <c r="H59" s="177"/>
      <c r="I59" s="178">
        <f t="shared" si="8"/>
        <v>0</v>
      </c>
      <c r="J59" s="177"/>
      <c r="K59" s="178">
        <f t="shared" si="9"/>
        <v>0</v>
      </c>
      <c r="L59" s="178">
        <v>15</v>
      </c>
      <c r="M59" s="178">
        <f t="shared" si="10"/>
        <v>0</v>
      </c>
      <c r="N59" s="178">
        <v>0</v>
      </c>
      <c r="O59" s="178">
        <f t="shared" si="11"/>
        <v>0</v>
      </c>
      <c r="P59" s="178">
        <v>0</v>
      </c>
      <c r="Q59" s="178">
        <f t="shared" si="12"/>
        <v>0</v>
      </c>
      <c r="R59" s="178"/>
      <c r="S59" s="178" t="s">
        <v>1428</v>
      </c>
      <c r="T59" s="179" t="s">
        <v>1429</v>
      </c>
      <c r="U59" s="157">
        <v>0</v>
      </c>
      <c r="V59" s="157">
        <f t="shared" si="13"/>
        <v>0</v>
      </c>
      <c r="W59" s="157"/>
      <c r="X59" s="157" t="s">
        <v>187</v>
      </c>
      <c r="Y59" s="147"/>
      <c r="Z59" s="147"/>
      <c r="AA59" s="147"/>
      <c r="AB59" s="147"/>
      <c r="AC59" s="147"/>
      <c r="AD59" s="147"/>
      <c r="AE59" s="147"/>
      <c r="AF59" s="147"/>
      <c r="AG59" s="147" t="s">
        <v>188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73">
        <v>49</v>
      </c>
      <c r="B60" s="174" t="s">
        <v>1526</v>
      </c>
      <c r="C60" s="182" t="s">
        <v>1527</v>
      </c>
      <c r="D60" s="175" t="s">
        <v>381</v>
      </c>
      <c r="E60" s="176">
        <v>160</v>
      </c>
      <c r="F60" s="177"/>
      <c r="G60" s="178">
        <f t="shared" si="7"/>
        <v>0</v>
      </c>
      <c r="H60" s="177"/>
      <c r="I60" s="178">
        <f t="shared" si="8"/>
        <v>0</v>
      </c>
      <c r="J60" s="177"/>
      <c r="K60" s="178">
        <f t="shared" si="9"/>
        <v>0</v>
      </c>
      <c r="L60" s="178">
        <v>15</v>
      </c>
      <c r="M60" s="178">
        <f t="shared" si="10"/>
        <v>0</v>
      </c>
      <c r="N60" s="178">
        <v>0</v>
      </c>
      <c r="O60" s="178">
        <f t="shared" si="11"/>
        <v>0</v>
      </c>
      <c r="P60" s="178">
        <v>0</v>
      </c>
      <c r="Q60" s="178">
        <f t="shared" si="12"/>
        <v>0</v>
      </c>
      <c r="R60" s="178"/>
      <c r="S60" s="178" t="s">
        <v>1428</v>
      </c>
      <c r="T60" s="179" t="s">
        <v>1429</v>
      </c>
      <c r="U60" s="157">
        <v>0</v>
      </c>
      <c r="V60" s="157">
        <f t="shared" si="13"/>
        <v>0</v>
      </c>
      <c r="W60" s="157"/>
      <c r="X60" s="157" t="s">
        <v>270</v>
      </c>
      <c r="Y60" s="147"/>
      <c r="Z60" s="147"/>
      <c r="AA60" s="147"/>
      <c r="AB60" s="147"/>
      <c r="AC60" s="147"/>
      <c r="AD60" s="147"/>
      <c r="AE60" s="147"/>
      <c r="AF60" s="147"/>
      <c r="AG60" s="147" t="s">
        <v>1436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ht="22.5" outlineLevel="1" x14ac:dyDescent="0.2">
      <c r="A61" s="173">
        <v>50</v>
      </c>
      <c r="B61" s="174" t="s">
        <v>1528</v>
      </c>
      <c r="C61" s="182" t="s">
        <v>1529</v>
      </c>
      <c r="D61" s="175" t="s">
        <v>381</v>
      </c>
      <c r="E61" s="176">
        <v>70</v>
      </c>
      <c r="F61" s="177"/>
      <c r="G61" s="178">
        <f t="shared" si="7"/>
        <v>0</v>
      </c>
      <c r="H61" s="177"/>
      <c r="I61" s="178">
        <f t="shared" si="8"/>
        <v>0</v>
      </c>
      <c r="J61" s="177"/>
      <c r="K61" s="178">
        <f t="shared" si="9"/>
        <v>0</v>
      </c>
      <c r="L61" s="178">
        <v>15</v>
      </c>
      <c r="M61" s="178">
        <f t="shared" si="10"/>
        <v>0</v>
      </c>
      <c r="N61" s="178">
        <v>0</v>
      </c>
      <c r="O61" s="178">
        <f t="shared" si="11"/>
        <v>0</v>
      </c>
      <c r="P61" s="178">
        <v>0</v>
      </c>
      <c r="Q61" s="178">
        <f t="shared" si="12"/>
        <v>0</v>
      </c>
      <c r="R61" s="178"/>
      <c r="S61" s="178" t="s">
        <v>1428</v>
      </c>
      <c r="T61" s="179" t="s">
        <v>1429</v>
      </c>
      <c r="U61" s="157">
        <v>0</v>
      </c>
      <c r="V61" s="157">
        <f t="shared" si="13"/>
        <v>0</v>
      </c>
      <c r="W61" s="157"/>
      <c r="X61" s="157" t="s">
        <v>187</v>
      </c>
      <c r="Y61" s="147"/>
      <c r="Z61" s="147"/>
      <c r="AA61" s="147"/>
      <c r="AB61" s="147"/>
      <c r="AC61" s="147"/>
      <c r="AD61" s="147"/>
      <c r="AE61" s="147"/>
      <c r="AF61" s="147"/>
      <c r="AG61" s="147" t="s">
        <v>188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73">
        <v>51</v>
      </c>
      <c r="B62" s="174" t="s">
        <v>1530</v>
      </c>
      <c r="C62" s="182" t="s">
        <v>1531</v>
      </c>
      <c r="D62" s="175" t="s">
        <v>381</v>
      </c>
      <c r="E62" s="176">
        <v>70</v>
      </c>
      <c r="F62" s="177"/>
      <c r="G62" s="178">
        <f t="shared" si="7"/>
        <v>0</v>
      </c>
      <c r="H62" s="177"/>
      <c r="I62" s="178">
        <f t="shared" si="8"/>
        <v>0</v>
      </c>
      <c r="J62" s="177"/>
      <c r="K62" s="178">
        <f t="shared" si="9"/>
        <v>0</v>
      </c>
      <c r="L62" s="178">
        <v>15</v>
      </c>
      <c r="M62" s="178">
        <f t="shared" si="10"/>
        <v>0</v>
      </c>
      <c r="N62" s="178">
        <v>0</v>
      </c>
      <c r="O62" s="178">
        <f t="shared" si="11"/>
        <v>0</v>
      </c>
      <c r="P62" s="178">
        <v>0</v>
      </c>
      <c r="Q62" s="178">
        <f t="shared" si="12"/>
        <v>0</v>
      </c>
      <c r="R62" s="178"/>
      <c r="S62" s="178" t="s">
        <v>185</v>
      </c>
      <c r="T62" s="179" t="s">
        <v>186</v>
      </c>
      <c r="U62" s="157">
        <v>0</v>
      </c>
      <c r="V62" s="157">
        <f t="shared" si="13"/>
        <v>0</v>
      </c>
      <c r="W62" s="157"/>
      <c r="X62" s="157" t="s">
        <v>270</v>
      </c>
      <c r="Y62" s="147"/>
      <c r="Z62" s="147"/>
      <c r="AA62" s="147"/>
      <c r="AB62" s="147"/>
      <c r="AC62" s="147"/>
      <c r="AD62" s="147"/>
      <c r="AE62" s="147"/>
      <c r="AF62" s="147"/>
      <c r="AG62" s="147" t="s">
        <v>1436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ht="22.5" outlineLevel="1" x14ac:dyDescent="0.2">
      <c r="A63" s="173">
        <v>52</v>
      </c>
      <c r="B63" s="174" t="s">
        <v>1532</v>
      </c>
      <c r="C63" s="182" t="s">
        <v>1533</v>
      </c>
      <c r="D63" s="175" t="s">
        <v>381</v>
      </c>
      <c r="E63" s="176">
        <v>30</v>
      </c>
      <c r="F63" s="177"/>
      <c r="G63" s="178">
        <f t="shared" si="7"/>
        <v>0</v>
      </c>
      <c r="H63" s="177"/>
      <c r="I63" s="178">
        <f t="shared" si="8"/>
        <v>0</v>
      </c>
      <c r="J63" s="177"/>
      <c r="K63" s="178">
        <f t="shared" si="9"/>
        <v>0</v>
      </c>
      <c r="L63" s="178">
        <v>15</v>
      </c>
      <c r="M63" s="178">
        <f t="shared" si="10"/>
        <v>0</v>
      </c>
      <c r="N63" s="178">
        <v>0</v>
      </c>
      <c r="O63" s="178">
        <f t="shared" si="11"/>
        <v>0</v>
      </c>
      <c r="P63" s="178">
        <v>0</v>
      </c>
      <c r="Q63" s="178">
        <f t="shared" si="12"/>
        <v>0</v>
      </c>
      <c r="R63" s="178"/>
      <c r="S63" s="178" t="s">
        <v>1428</v>
      </c>
      <c r="T63" s="179" t="s">
        <v>1429</v>
      </c>
      <c r="U63" s="157">
        <v>0</v>
      </c>
      <c r="V63" s="157">
        <f t="shared" si="13"/>
        <v>0</v>
      </c>
      <c r="W63" s="157"/>
      <c r="X63" s="157" t="s">
        <v>187</v>
      </c>
      <c r="Y63" s="147"/>
      <c r="Z63" s="147"/>
      <c r="AA63" s="147"/>
      <c r="AB63" s="147"/>
      <c r="AC63" s="147"/>
      <c r="AD63" s="147"/>
      <c r="AE63" s="147"/>
      <c r="AF63" s="147"/>
      <c r="AG63" s="147" t="s">
        <v>188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ht="22.5" outlineLevel="1" x14ac:dyDescent="0.2">
      <c r="A64" s="173">
        <v>53</v>
      </c>
      <c r="B64" s="174" t="s">
        <v>1534</v>
      </c>
      <c r="C64" s="182" t="s">
        <v>1535</v>
      </c>
      <c r="D64" s="175" t="s">
        <v>381</v>
      </c>
      <c r="E64" s="176">
        <v>30</v>
      </c>
      <c r="F64" s="177"/>
      <c r="G64" s="178">
        <f t="shared" si="7"/>
        <v>0</v>
      </c>
      <c r="H64" s="177"/>
      <c r="I64" s="178">
        <f t="shared" si="8"/>
        <v>0</v>
      </c>
      <c r="J64" s="177"/>
      <c r="K64" s="178">
        <f t="shared" si="9"/>
        <v>0</v>
      </c>
      <c r="L64" s="178">
        <v>15</v>
      </c>
      <c r="M64" s="178">
        <f t="shared" si="10"/>
        <v>0</v>
      </c>
      <c r="N64" s="178">
        <v>0</v>
      </c>
      <c r="O64" s="178">
        <f t="shared" si="11"/>
        <v>0</v>
      </c>
      <c r="P64" s="178">
        <v>0</v>
      </c>
      <c r="Q64" s="178">
        <f t="shared" si="12"/>
        <v>0</v>
      </c>
      <c r="R64" s="178"/>
      <c r="S64" s="178" t="s">
        <v>185</v>
      </c>
      <c r="T64" s="179" t="s">
        <v>186</v>
      </c>
      <c r="U64" s="157">
        <v>0</v>
      </c>
      <c r="V64" s="157">
        <f t="shared" si="13"/>
        <v>0</v>
      </c>
      <c r="W64" s="157"/>
      <c r="X64" s="157" t="s">
        <v>270</v>
      </c>
      <c r="Y64" s="147"/>
      <c r="Z64" s="147"/>
      <c r="AA64" s="147"/>
      <c r="AB64" s="147"/>
      <c r="AC64" s="147"/>
      <c r="AD64" s="147"/>
      <c r="AE64" s="147"/>
      <c r="AF64" s="147"/>
      <c r="AG64" s="147" t="s">
        <v>1436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ht="22.5" outlineLevel="1" x14ac:dyDescent="0.2">
      <c r="A65" s="173">
        <v>54</v>
      </c>
      <c r="B65" s="174" t="s">
        <v>1536</v>
      </c>
      <c r="C65" s="182" t="s">
        <v>1537</v>
      </c>
      <c r="D65" s="175" t="s">
        <v>588</v>
      </c>
      <c r="E65" s="176">
        <v>14</v>
      </c>
      <c r="F65" s="177"/>
      <c r="G65" s="178">
        <f t="shared" si="7"/>
        <v>0</v>
      </c>
      <c r="H65" s="177"/>
      <c r="I65" s="178">
        <f t="shared" si="8"/>
        <v>0</v>
      </c>
      <c r="J65" s="177"/>
      <c r="K65" s="178">
        <f t="shared" si="9"/>
        <v>0</v>
      </c>
      <c r="L65" s="178">
        <v>15</v>
      </c>
      <c r="M65" s="178">
        <f t="shared" si="10"/>
        <v>0</v>
      </c>
      <c r="N65" s="178">
        <v>0</v>
      </c>
      <c r="O65" s="178">
        <f t="shared" si="11"/>
        <v>0</v>
      </c>
      <c r="P65" s="178">
        <v>0</v>
      </c>
      <c r="Q65" s="178">
        <f t="shared" si="12"/>
        <v>0</v>
      </c>
      <c r="R65" s="178"/>
      <c r="S65" s="178" t="s">
        <v>1428</v>
      </c>
      <c r="T65" s="179" t="s">
        <v>1429</v>
      </c>
      <c r="U65" s="157">
        <v>0</v>
      </c>
      <c r="V65" s="157">
        <f t="shared" si="13"/>
        <v>0</v>
      </c>
      <c r="W65" s="157"/>
      <c r="X65" s="157" t="s">
        <v>187</v>
      </c>
      <c r="Y65" s="147"/>
      <c r="Z65" s="147"/>
      <c r="AA65" s="147"/>
      <c r="AB65" s="147"/>
      <c r="AC65" s="147"/>
      <c r="AD65" s="147"/>
      <c r="AE65" s="147"/>
      <c r="AF65" s="147"/>
      <c r="AG65" s="147" t="s">
        <v>188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ht="22.5" outlineLevel="1" x14ac:dyDescent="0.2">
      <c r="A66" s="173">
        <v>55</v>
      </c>
      <c r="B66" s="174" t="s">
        <v>1538</v>
      </c>
      <c r="C66" s="182" t="s">
        <v>1539</v>
      </c>
      <c r="D66" s="175" t="s">
        <v>588</v>
      </c>
      <c r="E66" s="176">
        <v>14</v>
      </c>
      <c r="F66" s="177"/>
      <c r="G66" s="178">
        <f t="shared" si="7"/>
        <v>0</v>
      </c>
      <c r="H66" s="177"/>
      <c r="I66" s="178">
        <f t="shared" si="8"/>
        <v>0</v>
      </c>
      <c r="J66" s="177"/>
      <c r="K66" s="178">
        <f t="shared" si="9"/>
        <v>0</v>
      </c>
      <c r="L66" s="178">
        <v>15</v>
      </c>
      <c r="M66" s="178">
        <f t="shared" si="10"/>
        <v>0</v>
      </c>
      <c r="N66" s="178">
        <v>0</v>
      </c>
      <c r="O66" s="178">
        <f t="shared" si="11"/>
        <v>0</v>
      </c>
      <c r="P66" s="178">
        <v>0</v>
      </c>
      <c r="Q66" s="178">
        <f t="shared" si="12"/>
        <v>0</v>
      </c>
      <c r="R66" s="178"/>
      <c r="S66" s="178" t="s">
        <v>185</v>
      </c>
      <c r="T66" s="179" t="s">
        <v>186</v>
      </c>
      <c r="U66" s="157">
        <v>0</v>
      </c>
      <c r="V66" s="157">
        <f t="shared" si="13"/>
        <v>0</v>
      </c>
      <c r="W66" s="157"/>
      <c r="X66" s="157" t="s">
        <v>270</v>
      </c>
      <c r="Y66" s="147"/>
      <c r="Z66" s="147"/>
      <c r="AA66" s="147"/>
      <c r="AB66" s="147"/>
      <c r="AC66" s="147"/>
      <c r="AD66" s="147"/>
      <c r="AE66" s="147"/>
      <c r="AF66" s="147"/>
      <c r="AG66" s="147" t="s">
        <v>1436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ht="22.5" outlineLevel="1" x14ac:dyDescent="0.2">
      <c r="A67" s="173">
        <v>56</v>
      </c>
      <c r="B67" s="174" t="s">
        <v>1540</v>
      </c>
      <c r="C67" s="182" t="s">
        <v>1541</v>
      </c>
      <c r="D67" s="175" t="s">
        <v>588</v>
      </c>
      <c r="E67" s="176">
        <v>6</v>
      </c>
      <c r="F67" s="177"/>
      <c r="G67" s="178">
        <f t="shared" si="7"/>
        <v>0</v>
      </c>
      <c r="H67" s="177"/>
      <c r="I67" s="178">
        <f t="shared" si="8"/>
        <v>0</v>
      </c>
      <c r="J67" s="177"/>
      <c r="K67" s="178">
        <f t="shared" si="9"/>
        <v>0</v>
      </c>
      <c r="L67" s="178">
        <v>15</v>
      </c>
      <c r="M67" s="178">
        <f t="shared" si="10"/>
        <v>0</v>
      </c>
      <c r="N67" s="178">
        <v>0</v>
      </c>
      <c r="O67" s="178">
        <f t="shared" si="11"/>
        <v>0</v>
      </c>
      <c r="P67" s="178">
        <v>0</v>
      </c>
      <c r="Q67" s="178">
        <f t="shared" si="12"/>
        <v>0</v>
      </c>
      <c r="R67" s="178"/>
      <c r="S67" s="178" t="s">
        <v>1428</v>
      </c>
      <c r="T67" s="179" t="s">
        <v>1429</v>
      </c>
      <c r="U67" s="157">
        <v>0</v>
      </c>
      <c r="V67" s="157">
        <f t="shared" si="13"/>
        <v>0</v>
      </c>
      <c r="W67" s="157"/>
      <c r="X67" s="157" t="s">
        <v>187</v>
      </c>
      <c r="Y67" s="147"/>
      <c r="Z67" s="147"/>
      <c r="AA67" s="147"/>
      <c r="AB67" s="147"/>
      <c r="AC67" s="147"/>
      <c r="AD67" s="147"/>
      <c r="AE67" s="147"/>
      <c r="AF67" s="147"/>
      <c r="AG67" s="147" t="s">
        <v>188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ht="22.5" outlineLevel="1" x14ac:dyDescent="0.2">
      <c r="A68" s="173">
        <v>57</v>
      </c>
      <c r="B68" s="174" t="s">
        <v>1542</v>
      </c>
      <c r="C68" s="182" t="s">
        <v>1543</v>
      </c>
      <c r="D68" s="175" t="s">
        <v>588</v>
      </c>
      <c r="E68" s="176">
        <v>6</v>
      </c>
      <c r="F68" s="177"/>
      <c r="G68" s="178">
        <f t="shared" si="7"/>
        <v>0</v>
      </c>
      <c r="H68" s="177"/>
      <c r="I68" s="178">
        <f t="shared" si="8"/>
        <v>0</v>
      </c>
      <c r="J68" s="177"/>
      <c r="K68" s="178">
        <f t="shared" si="9"/>
        <v>0</v>
      </c>
      <c r="L68" s="178">
        <v>15</v>
      </c>
      <c r="M68" s="178">
        <f t="shared" si="10"/>
        <v>0</v>
      </c>
      <c r="N68" s="178">
        <v>0</v>
      </c>
      <c r="O68" s="178">
        <f t="shared" si="11"/>
        <v>0</v>
      </c>
      <c r="P68" s="178">
        <v>0</v>
      </c>
      <c r="Q68" s="178">
        <f t="shared" si="12"/>
        <v>0</v>
      </c>
      <c r="R68" s="178"/>
      <c r="S68" s="178" t="s">
        <v>185</v>
      </c>
      <c r="T68" s="179" t="s">
        <v>186</v>
      </c>
      <c r="U68" s="157">
        <v>0</v>
      </c>
      <c r="V68" s="157">
        <f t="shared" si="13"/>
        <v>0</v>
      </c>
      <c r="W68" s="157"/>
      <c r="X68" s="157" t="s">
        <v>270</v>
      </c>
      <c r="Y68" s="147"/>
      <c r="Z68" s="147"/>
      <c r="AA68" s="147"/>
      <c r="AB68" s="147"/>
      <c r="AC68" s="147"/>
      <c r="AD68" s="147"/>
      <c r="AE68" s="147"/>
      <c r="AF68" s="147"/>
      <c r="AG68" s="147" t="s">
        <v>1436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ht="22.5" outlineLevel="1" x14ac:dyDescent="0.2">
      <c r="A69" s="173">
        <v>58</v>
      </c>
      <c r="B69" s="174" t="s">
        <v>1544</v>
      </c>
      <c r="C69" s="182" t="s">
        <v>1545</v>
      </c>
      <c r="D69" s="175" t="s">
        <v>588</v>
      </c>
      <c r="E69" s="176">
        <v>2</v>
      </c>
      <c r="F69" s="177"/>
      <c r="G69" s="178">
        <f t="shared" si="7"/>
        <v>0</v>
      </c>
      <c r="H69" s="177"/>
      <c r="I69" s="178">
        <f t="shared" si="8"/>
        <v>0</v>
      </c>
      <c r="J69" s="177"/>
      <c r="K69" s="178">
        <f t="shared" si="9"/>
        <v>0</v>
      </c>
      <c r="L69" s="178">
        <v>15</v>
      </c>
      <c r="M69" s="178">
        <f t="shared" si="10"/>
        <v>0</v>
      </c>
      <c r="N69" s="178">
        <v>0</v>
      </c>
      <c r="O69" s="178">
        <f t="shared" si="11"/>
        <v>0</v>
      </c>
      <c r="P69" s="178">
        <v>0</v>
      </c>
      <c r="Q69" s="178">
        <f t="shared" si="12"/>
        <v>0</v>
      </c>
      <c r="R69" s="178"/>
      <c r="S69" s="178" t="s">
        <v>1428</v>
      </c>
      <c r="T69" s="179" t="s">
        <v>1429</v>
      </c>
      <c r="U69" s="157">
        <v>0</v>
      </c>
      <c r="V69" s="157">
        <f t="shared" si="13"/>
        <v>0</v>
      </c>
      <c r="W69" s="157"/>
      <c r="X69" s="157" t="s">
        <v>187</v>
      </c>
      <c r="Y69" s="147"/>
      <c r="Z69" s="147"/>
      <c r="AA69" s="147"/>
      <c r="AB69" s="147"/>
      <c r="AC69" s="147"/>
      <c r="AD69" s="147"/>
      <c r="AE69" s="147"/>
      <c r="AF69" s="147"/>
      <c r="AG69" s="147" t="s">
        <v>188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ht="22.5" outlineLevel="1" x14ac:dyDescent="0.2">
      <c r="A70" s="173">
        <v>59</v>
      </c>
      <c r="B70" s="174" t="s">
        <v>1546</v>
      </c>
      <c r="C70" s="182" t="s">
        <v>1547</v>
      </c>
      <c r="D70" s="175" t="s">
        <v>588</v>
      </c>
      <c r="E70" s="176">
        <v>2</v>
      </c>
      <c r="F70" s="177"/>
      <c r="G70" s="178">
        <f t="shared" si="7"/>
        <v>0</v>
      </c>
      <c r="H70" s="177"/>
      <c r="I70" s="178">
        <f t="shared" si="8"/>
        <v>0</v>
      </c>
      <c r="J70" s="177"/>
      <c r="K70" s="178">
        <f t="shared" si="9"/>
        <v>0</v>
      </c>
      <c r="L70" s="178">
        <v>15</v>
      </c>
      <c r="M70" s="178">
        <f t="shared" si="10"/>
        <v>0</v>
      </c>
      <c r="N70" s="178">
        <v>0</v>
      </c>
      <c r="O70" s="178">
        <f t="shared" si="11"/>
        <v>0</v>
      </c>
      <c r="P70" s="178">
        <v>0</v>
      </c>
      <c r="Q70" s="178">
        <f t="shared" si="12"/>
        <v>0</v>
      </c>
      <c r="R70" s="178"/>
      <c r="S70" s="178" t="s">
        <v>185</v>
      </c>
      <c r="T70" s="179" t="s">
        <v>186</v>
      </c>
      <c r="U70" s="157">
        <v>0</v>
      </c>
      <c r="V70" s="157">
        <f t="shared" si="13"/>
        <v>0</v>
      </c>
      <c r="W70" s="157"/>
      <c r="X70" s="157" t="s">
        <v>270</v>
      </c>
      <c r="Y70" s="147"/>
      <c r="Z70" s="147"/>
      <c r="AA70" s="147"/>
      <c r="AB70" s="147"/>
      <c r="AC70" s="147"/>
      <c r="AD70" s="147"/>
      <c r="AE70" s="147"/>
      <c r="AF70" s="147"/>
      <c r="AG70" s="147" t="s">
        <v>1436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ht="22.5" outlineLevel="1" x14ac:dyDescent="0.2">
      <c r="A71" s="173">
        <v>60</v>
      </c>
      <c r="B71" s="174" t="s">
        <v>1548</v>
      </c>
      <c r="C71" s="182" t="s">
        <v>1549</v>
      </c>
      <c r="D71" s="175" t="s">
        <v>588</v>
      </c>
      <c r="E71" s="176">
        <v>56</v>
      </c>
      <c r="F71" s="177"/>
      <c r="G71" s="178">
        <f t="shared" si="7"/>
        <v>0</v>
      </c>
      <c r="H71" s="177"/>
      <c r="I71" s="178">
        <f t="shared" si="8"/>
        <v>0</v>
      </c>
      <c r="J71" s="177"/>
      <c r="K71" s="178">
        <f t="shared" si="9"/>
        <v>0</v>
      </c>
      <c r="L71" s="178">
        <v>15</v>
      </c>
      <c r="M71" s="178">
        <f t="shared" si="10"/>
        <v>0</v>
      </c>
      <c r="N71" s="178">
        <v>0</v>
      </c>
      <c r="O71" s="178">
        <f t="shared" si="11"/>
        <v>0</v>
      </c>
      <c r="P71" s="178">
        <v>0</v>
      </c>
      <c r="Q71" s="178">
        <f t="shared" si="12"/>
        <v>0</v>
      </c>
      <c r="R71" s="178"/>
      <c r="S71" s="178" t="s">
        <v>1428</v>
      </c>
      <c r="T71" s="179" t="s">
        <v>1429</v>
      </c>
      <c r="U71" s="157">
        <v>0</v>
      </c>
      <c r="V71" s="157">
        <f t="shared" si="13"/>
        <v>0</v>
      </c>
      <c r="W71" s="157"/>
      <c r="X71" s="157" t="s">
        <v>187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188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ht="33.75" outlineLevel="1" x14ac:dyDescent="0.2">
      <c r="A72" s="173">
        <v>61</v>
      </c>
      <c r="B72" s="174" t="s">
        <v>1550</v>
      </c>
      <c r="C72" s="182" t="s">
        <v>1551</v>
      </c>
      <c r="D72" s="175" t="s">
        <v>588</v>
      </c>
      <c r="E72" s="176">
        <v>3</v>
      </c>
      <c r="F72" s="177"/>
      <c r="G72" s="178">
        <f t="shared" si="7"/>
        <v>0</v>
      </c>
      <c r="H72" s="177"/>
      <c r="I72" s="178">
        <f t="shared" si="8"/>
        <v>0</v>
      </c>
      <c r="J72" s="177"/>
      <c r="K72" s="178">
        <f t="shared" si="9"/>
        <v>0</v>
      </c>
      <c r="L72" s="178">
        <v>15</v>
      </c>
      <c r="M72" s="178">
        <f t="shared" si="10"/>
        <v>0</v>
      </c>
      <c r="N72" s="178">
        <v>0</v>
      </c>
      <c r="O72" s="178">
        <f t="shared" si="11"/>
        <v>0</v>
      </c>
      <c r="P72" s="178">
        <v>0</v>
      </c>
      <c r="Q72" s="178">
        <f t="shared" si="12"/>
        <v>0</v>
      </c>
      <c r="R72" s="178"/>
      <c r="S72" s="178" t="s">
        <v>185</v>
      </c>
      <c r="T72" s="179" t="s">
        <v>186</v>
      </c>
      <c r="U72" s="157">
        <v>0</v>
      </c>
      <c r="V72" s="157">
        <f t="shared" si="13"/>
        <v>0</v>
      </c>
      <c r="W72" s="157"/>
      <c r="X72" s="157" t="s">
        <v>270</v>
      </c>
      <c r="Y72" s="147"/>
      <c r="Z72" s="147"/>
      <c r="AA72" s="147"/>
      <c r="AB72" s="147"/>
      <c r="AC72" s="147"/>
      <c r="AD72" s="147"/>
      <c r="AE72" s="147"/>
      <c r="AF72" s="147"/>
      <c r="AG72" s="147" t="s">
        <v>1436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ht="33.75" outlineLevel="1" x14ac:dyDescent="0.2">
      <c r="A73" s="173">
        <v>62</v>
      </c>
      <c r="B73" s="174" t="s">
        <v>1552</v>
      </c>
      <c r="C73" s="182" t="s">
        <v>1553</v>
      </c>
      <c r="D73" s="175" t="s">
        <v>588</v>
      </c>
      <c r="E73" s="176">
        <v>10</v>
      </c>
      <c r="F73" s="177"/>
      <c r="G73" s="178">
        <f t="shared" si="7"/>
        <v>0</v>
      </c>
      <c r="H73" s="177"/>
      <c r="I73" s="178">
        <f t="shared" si="8"/>
        <v>0</v>
      </c>
      <c r="J73" s="177"/>
      <c r="K73" s="178">
        <f t="shared" si="9"/>
        <v>0</v>
      </c>
      <c r="L73" s="178">
        <v>15</v>
      </c>
      <c r="M73" s="178">
        <f t="shared" si="10"/>
        <v>0</v>
      </c>
      <c r="N73" s="178">
        <v>0</v>
      </c>
      <c r="O73" s="178">
        <f t="shared" si="11"/>
        <v>0</v>
      </c>
      <c r="P73" s="178">
        <v>0</v>
      </c>
      <c r="Q73" s="178">
        <f t="shared" si="12"/>
        <v>0</v>
      </c>
      <c r="R73" s="178"/>
      <c r="S73" s="178" t="s">
        <v>185</v>
      </c>
      <c r="T73" s="179" t="s">
        <v>186</v>
      </c>
      <c r="U73" s="157">
        <v>0</v>
      </c>
      <c r="V73" s="157">
        <f t="shared" si="13"/>
        <v>0</v>
      </c>
      <c r="W73" s="157"/>
      <c r="X73" s="157" t="s">
        <v>270</v>
      </c>
      <c r="Y73" s="147"/>
      <c r="Z73" s="147"/>
      <c r="AA73" s="147"/>
      <c r="AB73" s="147"/>
      <c r="AC73" s="147"/>
      <c r="AD73" s="147"/>
      <c r="AE73" s="147"/>
      <c r="AF73" s="147"/>
      <c r="AG73" s="147" t="s">
        <v>1436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ht="33.75" outlineLevel="1" x14ac:dyDescent="0.2">
      <c r="A74" s="173">
        <v>63</v>
      </c>
      <c r="B74" s="174" t="s">
        <v>1554</v>
      </c>
      <c r="C74" s="182" t="s">
        <v>1555</v>
      </c>
      <c r="D74" s="175" t="s">
        <v>588</v>
      </c>
      <c r="E74" s="176">
        <v>8</v>
      </c>
      <c r="F74" s="177"/>
      <c r="G74" s="178">
        <f t="shared" si="7"/>
        <v>0</v>
      </c>
      <c r="H74" s="177"/>
      <c r="I74" s="178">
        <f t="shared" si="8"/>
        <v>0</v>
      </c>
      <c r="J74" s="177"/>
      <c r="K74" s="178">
        <f t="shared" si="9"/>
        <v>0</v>
      </c>
      <c r="L74" s="178">
        <v>15</v>
      </c>
      <c r="M74" s="178">
        <f t="shared" si="10"/>
        <v>0</v>
      </c>
      <c r="N74" s="178">
        <v>0</v>
      </c>
      <c r="O74" s="178">
        <f t="shared" si="11"/>
        <v>0</v>
      </c>
      <c r="P74" s="178">
        <v>0</v>
      </c>
      <c r="Q74" s="178">
        <f t="shared" si="12"/>
        <v>0</v>
      </c>
      <c r="R74" s="178"/>
      <c r="S74" s="178" t="s">
        <v>185</v>
      </c>
      <c r="T74" s="179" t="s">
        <v>186</v>
      </c>
      <c r="U74" s="157">
        <v>0</v>
      </c>
      <c r="V74" s="157">
        <f t="shared" si="13"/>
        <v>0</v>
      </c>
      <c r="W74" s="157"/>
      <c r="X74" s="157" t="s">
        <v>270</v>
      </c>
      <c r="Y74" s="147"/>
      <c r="Z74" s="147"/>
      <c r="AA74" s="147"/>
      <c r="AB74" s="147"/>
      <c r="AC74" s="147"/>
      <c r="AD74" s="147"/>
      <c r="AE74" s="147"/>
      <c r="AF74" s="147"/>
      <c r="AG74" s="147" t="s">
        <v>1436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x14ac:dyDescent="0.2">
      <c r="A75" s="160" t="s">
        <v>180</v>
      </c>
      <c r="B75" s="161" t="s">
        <v>80</v>
      </c>
      <c r="C75" s="181" t="s">
        <v>81</v>
      </c>
      <c r="D75" s="162"/>
      <c r="E75" s="163"/>
      <c r="F75" s="164"/>
      <c r="G75" s="164">
        <f>SUMIF(AG76:AG78,"&lt;&gt;NOR",G76:G78)</f>
        <v>0</v>
      </c>
      <c r="H75" s="164"/>
      <c r="I75" s="164">
        <f>SUM(I76:I78)</f>
        <v>0</v>
      </c>
      <c r="J75" s="164"/>
      <c r="K75" s="164">
        <f>SUM(K76:K78)</f>
        <v>0</v>
      </c>
      <c r="L75" s="164"/>
      <c r="M75" s="164">
        <f>SUM(M76:M78)</f>
        <v>0</v>
      </c>
      <c r="N75" s="164"/>
      <c r="O75" s="164">
        <f>SUM(O76:O78)</f>
        <v>0</v>
      </c>
      <c r="P75" s="164"/>
      <c r="Q75" s="164">
        <f>SUM(Q76:Q78)</f>
        <v>0</v>
      </c>
      <c r="R75" s="164"/>
      <c r="S75" s="164"/>
      <c r="T75" s="165"/>
      <c r="U75" s="159"/>
      <c r="V75" s="159">
        <f>SUM(V76:V78)</f>
        <v>0</v>
      </c>
      <c r="W75" s="159"/>
      <c r="X75" s="159"/>
      <c r="AG75" t="s">
        <v>181</v>
      </c>
    </row>
    <row r="76" spans="1:60" outlineLevel="1" x14ac:dyDescent="0.2">
      <c r="A76" s="173">
        <v>64</v>
      </c>
      <c r="B76" s="174" t="s">
        <v>1556</v>
      </c>
      <c r="C76" s="182" t="s">
        <v>1557</v>
      </c>
      <c r="D76" s="175" t="s">
        <v>184</v>
      </c>
      <c r="E76" s="176">
        <v>1</v>
      </c>
      <c r="F76" s="177"/>
      <c r="G76" s="178">
        <f>ROUND(E76*F76,2)</f>
        <v>0</v>
      </c>
      <c r="H76" s="177"/>
      <c r="I76" s="178">
        <f>ROUND(E76*H76,2)</f>
        <v>0</v>
      </c>
      <c r="J76" s="177"/>
      <c r="K76" s="178">
        <f>ROUND(E76*J76,2)</f>
        <v>0</v>
      </c>
      <c r="L76" s="178">
        <v>15</v>
      </c>
      <c r="M76" s="178">
        <f>G76*(1+L76/100)</f>
        <v>0</v>
      </c>
      <c r="N76" s="178">
        <v>0</v>
      </c>
      <c r="O76" s="178">
        <f>ROUND(E76*N76,2)</f>
        <v>0</v>
      </c>
      <c r="P76" s="178">
        <v>0</v>
      </c>
      <c r="Q76" s="178">
        <f>ROUND(E76*P76,2)</f>
        <v>0</v>
      </c>
      <c r="R76" s="178"/>
      <c r="S76" s="178" t="s">
        <v>185</v>
      </c>
      <c r="T76" s="179" t="s">
        <v>186</v>
      </c>
      <c r="U76" s="157">
        <v>0</v>
      </c>
      <c r="V76" s="157">
        <f>ROUND(E76*U76,2)</f>
        <v>0</v>
      </c>
      <c r="W76" s="157"/>
      <c r="X76" s="157" t="s">
        <v>187</v>
      </c>
      <c r="Y76" s="147"/>
      <c r="Z76" s="147"/>
      <c r="AA76" s="147"/>
      <c r="AB76" s="147"/>
      <c r="AC76" s="147"/>
      <c r="AD76" s="147"/>
      <c r="AE76" s="147"/>
      <c r="AF76" s="147"/>
      <c r="AG76" s="147" t="s">
        <v>1111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73">
        <v>65</v>
      </c>
      <c r="B77" s="174" t="s">
        <v>1558</v>
      </c>
      <c r="C77" s="182" t="s">
        <v>197</v>
      </c>
      <c r="D77" s="175" t="s">
        <v>184</v>
      </c>
      <c r="E77" s="176">
        <v>1</v>
      </c>
      <c r="F77" s="177"/>
      <c r="G77" s="178">
        <f>ROUND(E77*F77,2)</f>
        <v>0</v>
      </c>
      <c r="H77" s="177"/>
      <c r="I77" s="178">
        <f>ROUND(E77*H77,2)</f>
        <v>0</v>
      </c>
      <c r="J77" s="177"/>
      <c r="K77" s="178">
        <f>ROUND(E77*J77,2)</f>
        <v>0</v>
      </c>
      <c r="L77" s="178">
        <v>15</v>
      </c>
      <c r="M77" s="178">
        <f>G77*(1+L77/100)</f>
        <v>0</v>
      </c>
      <c r="N77" s="178">
        <v>0</v>
      </c>
      <c r="O77" s="178">
        <f>ROUND(E77*N77,2)</f>
        <v>0</v>
      </c>
      <c r="P77" s="178">
        <v>0</v>
      </c>
      <c r="Q77" s="178">
        <f>ROUND(E77*P77,2)</f>
        <v>0</v>
      </c>
      <c r="R77" s="178"/>
      <c r="S77" s="178" t="s">
        <v>185</v>
      </c>
      <c r="T77" s="179" t="s">
        <v>186</v>
      </c>
      <c r="U77" s="157">
        <v>0</v>
      </c>
      <c r="V77" s="157">
        <f>ROUND(E77*U77,2)</f>
        <v>0</v>
      </c>
      <c r="W77" s="157"/>
      <c r="X77" s="157" t="s">
        <v>187</v>
      </c>
      <c r="Y77" s="147"/>
      <c r="Z77" s="147"/>
      <c r="AA77" s="147"/>
      <c r="AB77" s="147"/>
      <c r="AC77" s="147"/>
      <c r="AD77" s="147"/>
      <c r="AE77" s="147"/>
      <c r="AF77" s="147"/>
      <c r="AG77" s="147" t="s">
        <v>1111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73">
        <v>66</v>
      </c>
      <c r="B78" s="174" t="s">
        <v>1559</v>
      </c>
      <c r="C78" s="182" t="s">
        <v>1560</v>
      </c>
      <c r="D78" s="175" t="s">
        <v>184</v>
      </c>
      <c r="E78" s="176">
        <v>1</v>
      </c>
      <c r="F78" s="177"/>
      <c r="G78" s="178">
        <f>ROUND(E78*F78,2)</f>
        <v>0</v>
      </c>
      <c r="H78" s="177"/>
      <c r="I78" s="178">
        <f>ROUND(E78*H78,2)</f>
        <v>0</v>
      </c>
      <c r="J78" s="177"/>
      <c r="K78" s="178">
        <f>ROUND(E78*J78,2)</f>
        <v>0</v>
      </c>
      <c r="L78" s="178">
        <v>15</v>
      </c>
      <c r="M78" s="178">
        <f>G78*(1+L78/100)</f>
        <v>0</v>
      </c>
      <c r="N78" s="178">
        <v>0</v>
      </c>
      <c r="O78" s="178">
        <f>ROUND(E78*N78,2)</f>
        <v>0</v>
      </c>
      <c r="P78" s="178">
        <v>0</v>
      </c>
      <c r="Q78" s="178">
        <f>ROUND(E78*P78,2)</f>
        <v>0</v>
      </c>
      <c r="R78" s="178"/>
      <c r="S78" s="178" t="s">
        <v>185</v>
      </c>
      <c r="T78" s="179" t="s">
        <v>186</v>
      </c>
      <c r="U78" s="157">
        <v>0</v>
      </c>
      <c r="V78" s="157">
        <f>ROUND(E78*U78,2)</f>
        <v>0</v>
      </c>
      <c r="W78" s="157"/>
      <c r="X78" s="157" t="s">
        <v>187</v>
      </c>
      <c r="Y78" s="147"/>
      <c r="Z78" s="147"/>
      <c r="AA78" s="147"/>
      <c r="AB78" s="147"/>
      <c r="AC78" s="147"/>
      <c r="AD78" s="147"/>
      <c r="AE78" s="147"/>
      <c r="AF78" s="147"/>
      <c r="AG78" s="147" t="s">
        <v>1111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x14ac:dyDescent="0.2">
      <c r="A79" s="160" t="s">
        <v>180</v>
      </c>
      <c r="B79" s="161" t="s">
        <v>76</v>
      </c>
      <c r="C79" s="181" t="s">
        <v>77</v>
      </c>
      <c r="D79" s="162"/>
      <c r="E79" s="163"/>
      <c r="F79" s="164"/>
      <c r="G79" s="164">
        <f>SUMIF(AG80:AG91,"&lt;&gt;NOR",G80:G91)</f>
        <v>0</v>
      </c>
      <c r="H79" s="164"/>
      <c r="I79" s="164">
        <f>SUM(I80:I91)</f>
        <v>0</v>
      </c>
      <c r="J79" s="164"/>
      <c r="K79" s="164">
        <f>SUM(K80:K91)</f>
        <v>0</v>
      </c>
      <c r="L79" s="164"/>
      <c r="M79" s="164">
        <f>SUM(M80:M91)</f>
        <v>0</v>
      </c>
      <c r="N79" s="164"/>
      <c r="O79" s="164">
        <f>SUM(O80:O91)</f>
        <v>0</v>
      </c>
      <c r="P79" s="164"/>
      <c r="Q79" s="164">
        <f>SUM(Q80:Q91)</f>
        <v>0</v>
      </c>
      <c r="R79" s="164"/>
      <c r="S79" s="164"/>
      <c r="T79" s="165"/>
      <c r="U79" s="159"/>
      <c r="V79" s="159">
        <f>SUM(V80:V91)</f>
        <v>0</v>
      </c>
      <c r="W79" s="159"/>
      <c r="X79" s="159"/>
      <c r="AG79" t="s">
        <v>181</v>
      </c>
    </row>
    <row r="80" spans="1:60" ht="22.5" outlineLevel="1" x14ac:dyDescent="0.2">
      <c r="A80" s="173">
        <v>67</v>
      </c>
      <c r="B80" s="174" t="s">
        <v>1561</v>
      </c>
      <c r="C80" s="182" t="s">
        <v>1562</v>
      </c>
      <c r="D80" s="175" t="s">
        <v>588</v>
      </c>
      <c r="E80" s="176">
        <v>35</v>
      </c>
      <c r="F80" s="177"/>
      <c r="G80" s="178">
        <f t="shared" ref="G80:G91" si="14">ROUND(E80*F80,2)</f>
        <v>0</v>
      </c>
      <c r="H80" s="177"/>
      <c r="I80" s="178">
        <f t="shared" ref="I80:I91" si="15">ROUND(E80*H80,2)</f>
        <v>0</v>
      </c>
      <c r="J80" s="177"/>
      <c r="K80" s="178">
        <f t="shared" ref="K80:K91" si="16">ROUND(E80*J80,2)</f>
        <v>0</v>
      </c>
      <c r="L80" s="178">
        <v>15</v>
      </c>
      <c r="M80" s="178">
        <f t="shared" ref="M80:M91" si="17">G80*(1+L80/100)</f>
        <v>0</v>
      </c>
      <c r="N80" s="178">
        <v>0</v>
      </c>
      <c r="O80" s="178">
        <f t="shared" ref="O80:O91" si="18">ROUND(E80*N80,2)</f>
        <v>0</v>
      </c>
      <c r="P80" s="178">
        <v>0</v>
      </c>
      <c r="Q80" s="178">
        <f t="shared" ref="Q80:Q91" si="19">ROUND(E80*P80,2)</f>
        <v>0</v>
      </c>
      <c r="R80" s="178"/>
      <c r="S80" s="178" t="s">
        <v>185</v>
      </c>
      <c r="T80" s="179" t="s">
        <v>186</v>
      </c>
      <c r="U80" s="157">
        <v>0</v>
      </c>
      <c r="V80" s="157">
        <f t="shared" ref="V80:V91" si="20">ROUND(E80*U80,2)</f>
        <v>0</v>
      </c>
      <c r="W80" s="157"/>
      <c r="X80" s="157" t="s">
        <v>270</v>
      </c>
      <c r="Y80" s="147"/>
      <c r="Z80" s="147"/>
      <c r="AA80" s="147"/>
      <c r="AB80" s="147"/>
      <c r="AC80" s="147"/>
      <c r="AD80" s="147"/>
      <c r="AE80" s="147"/>
      <c r="AF80" s="147"/>
      <c r="AG80" s="147" t="s">
        <v>1436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ht="22.5" outlineLevel="1" x14ac:dyDescent="0.2">
      <c r="A81" s="173">
        <v>68</v>
      </c>
      <c r="B81" s="174" t="s">
        <v>1563</v>
      </c>
      <c r="C81" s="182" t="s">
        <v>1564</v>
      </c>
      <c r="D81" s="175" t="s">
        <v>588</v>
      </c>
      <c r="E81" s="176">
        <v>10</v>
      </c>
      <c r="F81" s="177"/>
      <c r="G81" s="178">
        <f t="shared" si="14"/>
        <v>0</v>
      </c>
      <c r="H81" s="177"/>
      <c r="I81" s="178">
        <f t="shared" si="15"/>
        <v>0</v>
      </c>
      <c r="J81" s="177"/>
      <c r="K81" s="178">
        <f t="shared" si="16"/>
        <v>0</v>
      </c>
      <c r="L81" s="178">
        <v>15</v>
      </c>
      <c r="M81" s="178">
        <f t="shared" si="17"/>
        <v>0</v>
      </c>
      <c r="N81" s="178">
        <v>0</v>
      </c>
      <c r="O81" s="178">
        <f t="shared" si="18"/>
        <v>0</v>
      </c>
      <c r="P81" s="178">
        <v>0</v>
      </c>
      <c r="Q81" s="178">
        <f t="shared" si="19"/>
        <v>0</v>
      </c>
      <c r="R81" s="178"/>
      <c r="S81" s="178" t="s">
        <v>1428</v>
      </c>
      <c r="T81" s="179" t="s">
        <v>1429</v>
      </c>
      <c r="U81" s="157">
        <v>0</v>
      </c>
      <c r="V81" s="157">
        <f t="shared" si="20"/>
        <v>0</v>
      </c>
      <c r="W81" s="157"/>
      <c r="X81" s="157" t="s">
        <v>187</v>
      </c>
      <c r="Y81" s="147"/>
      <c r="Z81" s="147"/>
      <c r="AA81" s="147"/>
      <c r="AB81" s="147"/>
      <c r="AC81" s="147"/>
      <c r="AD81" s="147"/>
      <c r="AE81" s="147"/>
      <c r="AF81" s="147"/>
      <c r="AG81" s="147" t="s">
        <v>188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33.75" outlineLevel="1" x14ac:dyDescent="0.2">
      <c r="A82" s="173">
        <v>69</v>
      </c>
      <c r="B82" s="174" t="s">
        <v>1565</v>
      </c>
      <c r="C82" s="182" t="s">
        <v>1566</v>
      </c>
      <c r="D82" s="175" t="s">
        <v>588</v>
      </c>
      <c r="E82" s="176">
        <v>3</v>
      </c>
      <c r="F82" s="177"/>
      <c r="G82" s="178">
        <f t="shared" si="14"/>
        <v>0</v>
      </c>
      <c r="H82" s="177"/>
      <c r="I82" s="178">
        <f t="shared" si="15"/>
        <v>0</v>
      </c>
      <c r="J82" s="177"/>
      <c r="K82" s="178">
        <f t="shared" si="16"/>
        <v>0</v>
      </c>
      <c r="L82" s="178">
        <v>15</v>
      </c>
      <c r="M82" s="178">
        <f t="shared" si="17"/>
        <v>0</v>
      </c>
      <c r="N82" s="178">
        <v>0</v>
      </c>
      <c r="O82" s="178">
        <f t="shared" si="18"/>
        <v>0</v>
      </c>
      <c r="P82" s="178">
        <v>0</v>
      </c>
      <c r="Q82" s="178">
        <f t="shared" si="19"/>
        <v>0</v>
      </c>
      <c r="R82" s="178"/>
      <c r="S82" s="178" t="s">
        <v>185</v>
      </c>
      <c r="T82" s="179" t="s">
        <v>186</v>
      </c>
      <c r="U82" s="157">
        <v>0</v>
      </c>
      <c r="V82" s="157">
        <f t="shared" si="20"/>
        <v>0</v>
      </c>
      <c r="W82" s="157"/>
      <c r="X82" s="157" t="s">
        <v>270</v>
      </c>
      <c r="Y82" s="147"/>
      <c r="Z82" s="147"/>
      <c r="AA82" s="147"/>
      <c r="AB82" s="147"/>
      <c r="AC82" s="147"/>
      <c r="AD82" s="147"/>
      <c r="AE82" s="147"/>
      <c r="AF82" s="147"/>
      <c r="AG82" s="147" t="s">
        <v>1436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33.75" outlineLevel="1" x14ac:dyDescent="0.2">
      <c r="A83" s="173">
        <v>70</v>
      </c>
      <c r="B83" s="174" t="s">
        <v>1567</v>
      </c>
      <c r="C83" s="182" t="s">
        <v>1568</v>
      </c>
      <c r="D83" s="175" t="s">
        <v>588</v>
      </c>
      <c r="E83" s="176">
        <v>4</v>
      </c>
      <c r="F83" s="177"/>
      <c r="G83" s="178">
        <f t="shared" si="14"/>
        <v>0</v>
      </c>
      <c r="H83" s="177"/>
      <c r="I83" s="178">
        <f t="shared" si="15"/>
        <v>0</v>
      </c>
      <c r="J83" s="177"/>
      <c r="K83" s="178">
        <f t="shared" si="16"/>
        <v>0</v>
      </c>
      <c r="L83" s="178">
        <v>15</v>
      </c>
      <c r="M83" s="178">
        <f t="shared" si="17"/>
        <v>0</v>
      </c>
      <c r="N83" s="178">
        <v>0</v>
      </c>
      <c r="O83" s="178">
        <f t="shared" si="18"/>
        <v>0</v>
      </c>
      <c r="P83" s="178">
        <v>0</v>
      </c>
      <c r="Q83" s="178">
        <f t="shared" si="19"/>
        <v>0</v>
      </c>
      <c r="R83" s="178"/>
      <c r="S83" s="178" t="s">
        <v>185</v>
      </c>
      <c r="T83" s="179" t="s">
        <v>186</v>
      </c>
      <c r="U83" s="157">
        <v>0</v>
      </c>
      <c r="V83" s="157">
        <f t="shared" si="20"/>
        <v>0</v>
      </c>
      <c r="W83" s="157"/>
      <c r="X83" s="157" t="s">
        <v>270</v>
      </c>
      <c r="Y83" s="147"/>
      <c r="Z83" s="147"/>
      <c r="AA83" s="147"/>
      <c r="AB83" s="147"/>
      <c r="AC83" s="147"/>
      <c r="AD83" s="147"/>
      <c r="AE83" s="147"/>
      <c r="AF83" s="147"/>
      <c r="AG83" s="147" t="s">
        <v>1436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ht="33.75" outlineLevel="1" x14ac:dyDescent="0.2">
      <c r="A84" s="173">
        <v>71</v>
      </c>
      <c r="B84" s="174" t="s">
        <v>1569</v>
      </c>
      <c r="C84" s="182" t="s">
        <v>1570</v>
      </c>
      <c r="D84" s="175" t="s">
        <v>588</v>
      </c>
      <c r="E84" s="176">
        <v>3</v>
      </c>
      <c r="F84" s="177"/>
      <c r="G84" s="178">
        <f t="shared" si="14"/>
        <v>0</v>
      </c>
      <c r="H84" s="177"/>
      <c r="I84" s="178">
        <f t="shared" si="15"/>
        <v>0</v>
      </c>
      <c r="J84" s="177"/>
      <c r="K84" s="178">
        <f t="shared" si="16"/>
        <v>0</v>
      </c>
      <c r="L84" s="178">
        <v>15</v>
      </c>
      <c r="M84" s="178">
        <f t="shared" si="17"/>
        <v>0</v>
      </c>
      <c r="N84" s="178">
        <v>0</v>
      </c>
      <c r="O84" s="178">
        <f t="shared" si="18"/>
        <v>0</v>
      </c>
      <c r="P84" s="178">
        <v>0</v>
      </c>
      <c r="Q84" s="178">
        <f t="shared" si="19"/>
        <v>0</v>
      </c>
      <c r="R84" s="178"/>
      <c r="S84" s="178" t="s">
        <v>185</v>
      </c>
      <c r="T84" s="179" t="s">
        <v>186</v>
      </c>
      <c r="U84" s="157">
        <v>0</v>
      </c>
      <c r="V84" s="157">
        <f t="shared" si="20"/>
        <v>0</v>
      </c>
      <c r="W84" s="157"/>
      <c r="X84" s="157" t="s">
        <v>270</v>
      </c>
      <c r="Y84" s="147"/>
      <c r="Z84" s="147"/>
      <c r="AA84" s="147"/>
      <c r="AB84" s="147"/>
      <c r="AC84" s="147"/>
      <c r="AD84" s="147"/>
      <c r="AE84" s="147"/>
      <c r="AF84" s="147"/>
      <c r="AG84" s="147" t="s">
        <v>1436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ht="22.5" outlineLevel="1" x14ac:dyDescent="0.2">
      <c r="A85" s="173">
        <v>72</v>
      </c>
      <c r="B85" s="174" t="s">
        <v>1571</v>
      </c>
      <c r="C85" s="182" t="s">
        <v>1572</v>
      </c>
      <c r="D85" s="175" t="s">
        <v>588</v>
      </c>
      <c r="E85" s="176">
        <v>23</v>
      </c>
      <c r="F85" s="177"/>
      <c r="G85" s="178">
        <f t="shared" si="14"/>
        <v>0</v>
      </c>
      <c r="H85" s="177"/>
      <c r="I85" s="178">
        <f t="shared" si="15"/>
        <v>0</v>
      </c>
      <c r="J85" s="177"/>
      <c r="K85" s="178">
        <f t="shared" si="16"/>
        <v>0</v>
      </c>
      <c r="L85" s="178">
        <v>15</v>
      </c>
      <c r="M85" s="178">
        <f t="shared" si="17"/>
        <v>0</v>
      </c>
      <c r="N85" s="178">
        <v>0</v>
      </c>
      <c r="O85" s="178">
        <f t="shared" si="18"/>
        <v>0</v>
      </c>
      <c r="P85" s="178">
        <v>0</v>
      </c>
      <c r="Q85" s="178">
        <f t="shared" si="19"/>
        <v>0</v>
      </c>
      <c r="R85" s="178"/>
      <c r="S85" s="178" t="s">
        <v>1428</v>
      </c>
      <c r="T85" s="179" t="s">
        <v>1429</v>
      </c>
      <c r="U85" s="157">
        <v>0</v>
      </c>
      <c r="V85" s="157">
        <f t="shared" si="20"/>
        <v>0</v>
      </c>
      <c r="W85" s="157"/>
      <c r="X85" s="157" t="s">
        <v>187</v>
      </c>
      <c r="Y85" s="147"/>
      <c r="Z85" s="147"/>
      <c r="AA85" s="147"/>
      <c r="AB85" s="147"/>
      <c r="AC85" s="147"/>
      <c r="AD85" s="147"/>
      <c r="AE85" s="147"/>
      <c r="AF85" s="147"/>
      <c r="AG85" s="147" t="s">
        <v>188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ht="33.75" outlineLevel="1" x14ac:dyDescent="0.2">
      <c r="A86" s="173">
        <v>73</v>
      </c>
      <c r="B86" s="174" t="s">
        <v>1573</v>
      </c>
      <c r="C86" s="182" t="s">
        <v>1574</v>
      </c>
      <c r="D86" s="175" t="s">
        <v>588</v>
      </c>
      <c r="E86" s="176">
        <v>23</v>
      </c>
      <c r="F86" s="177"/>
      <c r="G86" s="178">
        <f t="shared" si="14"/>
        <v>0</v>
      </c>
      <c r="H86" s="177"/>
      <c r="I86" s="178">
        <f t="shared" si="15"/>
        <v>0</v>
      </c>
      <c r="J86" s="177"/>
      <c r="K86" s="178">
        <f t="shared" si="16"/>
        <v>0</v>
      </c>
      <c r="L86" s="178">
        <v>15</v>
      </c>
      <c r="M86" s="178">
        <f t="shared" si="17"/>
        <v>0</v>
      </c>
      <c r="N86" s="178">
        <v>0</v>
      </c>
      <c r="O86" s="178">
        <f t="shared" si="18"/>
        <v>0</v>
      </c>
      <c r="P86" s="178">
        <v>0</v>
      </c>
      <c r="Q86" s="178">
        <f t="shared" si="19"/>
        <v>0</v>
      </c>
      <c r="R86" s="178"/>
      <c r="S86" s="178" t="s">
        <v>185</v>
      </c>
      <c r="T86" s="179" t="s">
        <v>186</v>
      </c>
      <c r="U86" s="157">
        <v>0</v>
      </c>
      <c r="V86" s="157">
        <f t="shared" si="20"/>
        <v>0</v>
      </c>
      <c r="W86" s="157"/>
      <c r="X86" s="157" t="s">
        <v>270</v>
      </c>
      <c r="Y86" s="147"/>
      <c r="Z86" s="147"/>
      <c r="AA86" s="147"/>
      <c r="AB86" s="147"/>
      <c r="AC86" s="147"/>
      <c r="AD86" s="147"/>
      <c r="AE86" s="147"/>
      <c r="AF86" s="147"/>
      <c r="AG86" s="147" t="s">
        <v>1436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ht="22.5" outlineLevel="1" x14ac:dyDescent="0.2">
      <c r="A87" s="173">
        <v>74</v>
      </c>
      <c r="B87" s="174" t="s">
        <v>1575</v>
      </c>
      <c r="C87" s="182" t="s">
        <v>1576</v>
      </c>
      <c r="D87" s="175" t="s">
        <v>588</v>
      </c>
      <c r="E87" s="176">
        <v>89</v>
      </c>
      <c r="F87" s="177"/>
      <c r="G87" s="178">
        <f t="shared" si="14"/>
        <v>0</v>
      </c>
      <c r="H87" s="177"/>
      <c r="I87" s="178">
        <f t="shared" si="15"/>
        <v>0</v>
      </c>
      <c r="J87" s="177"/>
      <c r="K87" s="178">
        <f t="shared" si="16"/>
        <v>0</v>
      </c>
      <c r="L87" s="178">
        <v>15</v>
      </c>
      <c r="M87" s="178">
        <f t="shared" si="17"/>
        <v>0</v>
      </c>
      <c r="N87" s="178">
        <v>0</v>
      </c>
      <c r="O87" s="178">
        <f t="shared" si="18"/>
        <v>0</v>
      </c>
      <c r="P87" s="178">
        <v>0</v>
      </c>
      <c r="Q87" s="178">
        <f t="shared" si="19"/>
        <v>0</v>
      </c>
      <c r="R87" s="178"/>
      <c r="S87" s="178" t="s">
        <v>185</v>
      </c>
      <c r="T87" s="179" t="s">
        <v>186</v>
      </c>
      <c r="U87" s="157">
        <v>0</v>
      </c>
      <c r="V87" s="157">
        <f t="shared" si="20"/>
        <v>0</v>
      </c>
      <c r="W87" s="157"/>
      <c r="X87" s="157" t="s">
        <v>270</v>
      </c>
      <c r="Y87" s="147"/>
      <c r="Z87" s="147"/>
      <c r="AA87" s="147"/>
      <c r="AB87" s="147"/>
      <c r="AC87" s="147"/>
      <c r="AD87" s="147"/>
      <c r="AE87" s="147"/>
      <c r="AF87" s="147"/>
      <c r="AG87" s="147" t="s">
        <v>1436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73">
        <v>75</v>
      </c>
      <c r="B88" s="174" t="s">
        <v>1577</v>
      </c>
      <c r="C88" s="182" t="s">
        <v>1578</v>
      </c>
      <c r="D88" s="175" t="s">
        <v>470</v>
      </c>
      <c r="E88" s="176">
        <v>5</v>
      </c>
      <c r="F88" s="177"/>
      <c r="G88" s="178">
        <f t="shared" si="14"/>
        <v>0</v>
      </c>
      <c r="H88" s="177"/>
      <c r="I88" s="178">
        <f t="shared" si="15"/>
        <v>0</v>
      </c>
      <c r="J88" s="177"/>
      <c r="K88" s="178">
        <f t="shared" si="16"/>
        <v>0</v>
      </c>
      <c r="L88" s="178">
        <v>15</v>
      </c>
      <c r="M88" s="178">
        <f t="shared" si="17"/>
        <v>0</v>
      </c>
      <c r="N88" s="178">
        <v>0</v>
      </c>
      <c r="O88" s="178">
        <f t="shared" si="18"/>
        <v>0</v>
      </c>
      <c r="P88" s="178">
        <v>0</v>
      </c>
      <c r="Q88" s="178">
        <f t="shared" si="19"/>
        <v>0</v>
      </c>
      <c r="R88" s="178"/>
      <c r="S88" s="178" t="s">
        <v>1428</v>
      </c>
      <c r="T88" s="179" t="s">
        <v>1429</v>
      </c>
      <c r="U88" s="157">
        <v>0</v>
      </c>
      <c r="V88" s="157">
        <f t="shared" si="20"/>
        <v>0</v>
      </c>
      <c r="W88" s="157"/>
      <c r="X88" s="157" t="s">
        <v>187</v>
      </c>
      <c r="Y88" s="147"/>
      <c r="Z88" s="147"/>
      <c r="AA88" s="147"/>
      <c r="AB88" s="147"/>
      <c r="AC88" s="147"/>
      <c r="AD88" s="147"/>
      <c r="AE88" s="147"/>
      <c r="AF88" s="147"/>
      <c r="AG88" s="147" t="s">
        <v>188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73">
        <v>76</v>
      </c>
      <c r="B89" s="174" t="s">
        <v>1579</v>
      </c>
      <c r="C89" s="182" t="s">
        <v>1580</v>
      </c>
      <c r="D89" s="175" t="s">
        <v>470</v>
      </c>
      <c r="E89" s="176">
        <v>5</v>
      </c>
      <c r="F89" s="177"/>
      <c r="G89" s="178">
        <f t="shared" si="14"/>
        <v>0</v>
      </c>
      <c r="H89" s="177"/>
      <c r="I89" s="178">
        <f t="shared" si="15"/>
        <v>0</v>
      </c>
      <c r="J89" s="177"/>
      <c r="K89" s="178">
        <f t="shared" si="16"/>
        <v>0</v>
      </c>
      <c r="L89" s="178">
        <v>15</v>
      </c>
      <c r="M89" s="178">
        <f t="shared" si="17"/>
        <v>0</v>
      </c>
      <c r="N89" s="178">
        <v>0</v>
      </c>
      <c r="O89" s="178">
        <f t="shared" si="18"/>
        <v>0</v>
      </c>
      <c r="P89" s="178">
        <v>0</v>
      </c>
      <c r="Q89" s="178">
        <f t="shared" si="19"/>
        <v>0</v>
      </c>
      <c r="R89" s="178"/>
      <c r="S89" s="178" t="s">
        <v>1428</v>
      </c>
      <c r="T89" s="179" t="s">
        <v>1429</v>
      </c>
      <c r="U89" s="157">
        <v>0</v>
      </c>
      <c r="V89" s="157">
        <f t="shared" si="20"/>
        <v>0</v>
      </c>
      <c r="W89" s="157"/>
      <c r="X89" s="157" t="s">
        <v>187</v>
      </c>
      <c r="Y89" s="147"/>
      <c r="Z89" s="147"/>
      <c r="AA89" s="147"/>
      <c r="AB89" s="147"/>
      <c r="AC89" s="147"/>
      <c r="AD89" s="147"/>
      <c r="AE89" s="147"/>
      <c r="AF89" s="147"/>
      <c r="AG89" s="147" t="s">
        <v>188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73">
        <v>77</v>
      </c>
      <c r="B90" s="174" t="s">
        <v>1581</v>
      </c>
      <c r="C90" s="182" t="s">
        <v>1582</v>
      </c>
      <c r="D90" s="175" t="s">
        <v>470</v>
      </c>
      <c r="E90" s="176">
        <v>20</v>
      </c>
      <c r="F90" s="177"/>
      <c r="G90" s="178">
        <f t="shared" si="14"/>
        <v>0</v>
      </c>
      <c r="H90" s="177"/>
      <c r="I90" s="178">
        <f t="shared" si="15"/>
        <v>0</v>
      </c>
      <c r="J90" s="177"/>
      <c r="K90" s="178">
        <f t="shared" si="16"/>
        <v>0</v>
      </c>
      <c r="L90" s="178">
        <v>15</v>
      </c>
      <c r="M90" s="178">
        <f t="shared" si="17"/>
        <v>0</v>
      </c>
      <c r="N90" s="178">
        <v>0</v>
      </c>
      <c r="O90" s="178">
        <f t="shared" si="18"/>
        <v>0</v>
      </c>
      <c r="P90" s="178">
        <v>0</v>
      </c>
      <c r="Q90" s="178">
        <f t="shared" si="19"/>
        <v>0</v>
      </c>
      <c r="R90" s="178"/>
      <c r="S90" s="178" t="s">
        <v>1428</v>
      </c>
      <c r="T90" s="179" t="s">
        <v>1429</v>
      </c>
      <c r="U90" s="157">
        <v>0</v>
      </c>
      <c r="V90" s="157">
        <f t="shared" si="20"/>
        <v>0</v>
      </c>
      <c r="W90" s="157"/>
      <c r="X90" s="157" t="s">
        <v>187</v>
      </c>
      <c r="Y90" s="147"/>
      <c r="Z90" s="147"/>
      <c r="AA90" s="147"/>
      <c r="AB90" s="147"/>
      <c r="AC90" s="147"/>
      <c r="AD90" s="147"/>
      <c r="AE90" s="147"/>
      <c r="AF90" s="147"/>
      <c r="AG90" s="147" t="s">
        <v>188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ht="22.5" outlineLevel="1" x14ac:dyDescent="0.2">
      <c r="A91" s="173">
        <v>78</v>
      </c>
      <c r="B91" s="174" t="s">
        <v>1583</v>
      </c>
      <c r="C91" s="182" t="s">
        <v>1584</v>
      </c>
      <c r="D91" s="175" t="s">
        <v>588</v>
      </c>
      <c r="E91" s="176">
        <v>1</v>
      </c>
      <c r="F91" s="177"/>
      <c r="G91" s="178">
        <f t="shared" si="14"/>
        <v>0</v>
      </c>
      <c r="H91" s="177"/>
      <c r="I91" s="178">
        <f t="shared" si="15"/>
        <v>0</v>
      </c>
      <c r="J91" s="177"/>
      <c r="K91" s="178">
        <f t="shared" si="16"/>
        <v>0</v>
      </c>
      <c r="L91" s="178">
        <v>15</v>
      </c>
      <c r="M91" s="178">
        <f t="shared" si="17"/>
        <v>0</v>
      </c>
      <c r="N91" s="178">
        <v>0</v>
      </c>
      <c r="O91" s="178">
        <f t="shared" si="18"/>
        <v>0</v>
      </c>
      <c r="P91" s="178">
        <v>0</v>
      </c>
      <c r="Q91" s="178">
        <f t="shared" si="19"/>
        <v>0</v>
      </c>
      <c r="R91" s="178"/>
      <c r="S91" s="178" t="s">
        <v>185</v>
      </c>
      <c r="T91" s="179" t="s">
        <v>186</v>
      </c>
      <c r="U91" s="157">
        <v>0</v>
      </c>
      <c r="V91" s="157">
        <f t="shared" si="20"/>
        <v>0</v>
      </c>
      <c r="W91" s="157"/>
      <c r="X91" s="157" t="s">
        <v>270</v>
      </c>
      <c r="Y91" s="147"/>
      <c r="Z91" s="147"/>
      <c r="AA91" s="147"/>
      <c r="AB91" s="147"/>
      <c r="AC91" s="147"/>
      <c r="AD91" s="147"/>
      <c r="AE91" s="147"/>
      <c r="AF91" s="147"/>
      <c r="AG91" s="147" t="s">
        <v>1436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x14ac:dyDescent="0.2">
      <c r="A92" s="160" t="s">
        <v>180</v>
      </c>
      <c r="B92" s="161" t="s">
        <v>78</v>
      </c>
      <c r="C92" s="181" t="s">
        <v>79</v>
      </c>
      <c r="D92" s="162"/>
      <c r="E92" s="163"/>
      <c r="F92" s="164"/>
      <c r="G92" s="164">
        <f>SUMIF(AG93:AG116,"&lt;&gt;NOR",G93:G116)</f>
        <v>0</v>
      </c>
      <c r="H92" s="164"/>
      <c r="I92" s="164">
        <f>SUM(I93:I116)</f>
        <v>0</v>
      </c>
      <c r="J92" s="164"/>
      <c r="K92" s="164">
        <f>SUM(K93:K116)</f>
        <v>0</v>
      </c>
      <c r="L92" s="164"/>
      <c r="M92" s="164">
        <f>SUM(M93:M116)</f>
        <v>0</v>
      </c>
      <c r="N92" s="164"/>
      <c r="O92" s="164">
        <f>SUM(O93:O116)</f>
        <v>0</v>
      </c>
      <c r="P92" s="164"/>
      <c r="Q92" s="164">
        <f>SUM(Q93:Q116)</f>
        <v>0</v>
      </c>
      <c r="R92" s="164"/>
      <c r="S92" s="164"/>
      <c r="T92" s="165"/>
      <c r="U92" s="159"/>
      <c r="V92" s="159">
        <f>SUM(V93:V116)</f>
        <v>0</v>
      </c>
      <c r="W92" s="159"/>
      <c r="X92" s="159"/>
      <c r="AG92" t="s">
        <v>181</v>
      </c>
    </row>
    <row r="93" spans="1:60" ht="22.5" outlineLevel="1" x14ac:dyDescent="0.2">
      <c r="A93" s="173">
        <v>79</v>
      </c>
      <c r="B93" s="174" t="s">
        <v>1426</v>
      </c>
      <c r="C93" s="182" t="s">
        <v>1427</v>
      </c>
      <c r="D93" s="175" t="s">
        <v>588</v>
      </c>
      <c r="E93" s="176">
        <v>24</v>
      </c>
      <c r="F93" s="177"/>
      <c r="G93" s="178">
        <f t="shared" ref="G93:G116" si="21">ROUND(E93*F93,2)</f>
        <v>0</v>
      </c>
      <c r="H93" s="177"/>
      <c r="I93" s="178">
        <f t="shared" ref="I93:I116" si="22">ROUND(E93*H93,2)</f>
        <v>0</v>
      </c>
      <c r="J93" s="177"/>
      <c r="K93" s="178">
        <f t="shared" ref="K93:K116" si="23">ROUND(E93*J93,2)</f>
        <v>0</v>
      </c>
      <c r="L93" s="178">
        <v>15</v>
      </c>
      <c r="M93" s="178">
        <f t="shared" ref="M93:M116" si="24">G93*(1+L93/100)</f>
        <v>0</v>
      </c>
      <c r="N93" s="178">
        <v>0</v>
      </c>
      <c r="O93" s="178">
        <f t="shared" ref="O93:O116" si="25">ROUND(E93*N93,2)</f>
        <v>0</v>
      </c>
      <c r="P93" s="178">
        <v>0</v>
      </c>
      <c r="Q93" s="178">
        <f t="shared" ref="Q93:Q116" si="26">ROUND(E93*P93,2)</f>
        <v>0</v>
      </c>
      <c r="R93" s="178"/>
      <c r="S93" s="178" t="s">
        <v>1428</v>
      </c>
      <c r="T93" s="179" t="s">
        <v>1429</v>
      </c>
      <c r="U93" s="157">
        <v>0</v>
      </c>
      <c r="V93" s="157">
        <f t="shared" ref="V93:V116" si="27">ROUND(E93*U93,2)</f>
        <v>0</v>
      </c>
      <c r="W93" s="157"/>
      <c r="X93" s="157" t="s">
        <v>187</v>
      </c>
      <c r="Y93" s="147"/>
      <c r="Z93" s="147"/>
      <c r="AA93" s="147"/>
      <c r="AB93" s="147"/>
      <c r="AC93" s="147"/>
      <c r="AD93" s="147"/>
      <c r="AE93" s="147"/>
      <c r="AF93" s="147"/>
      <c r="AG93" s="147" t="s">
        <v>188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73">
        <v>80</v>
      </c>
      <c r="B94" s="174" t="s">
        <v>1585</v>
      </c>
      <c r="C94" s="182" t="s">
        <v>1487</v>
      </c>
      <c r="D94" s="175" t="s">
        <v>588</v>
      </c>
      <c r="E94" s="176">
        <v>24</v>
      </c>
      <c r="F94" s="177"/>
      <c r="G94" s="178">
        <f t="shared" si="21"/>
        <v>0</v>
      </c>
      <c r="H94" s="177"/>
      <c r="I94" s="178">
        <f t="shared" si="22"/>
        <v>0</v>
      </c>
      <c r="J94" s="177"/>
      <c r="K94" s="178">
        <f t="shared" si="23"/>
        <v>0</v>
      </c>
      <c r="L94" s="178">
        <v>15</v>
      </c>
      <c r="M94" s="178">
        <f t="shared" si="24"/>
        <v>0</v>
      </c>
      <c r="N94" s="178">
        <v>0</v>
      </c>
      <c r="O94" s="178">
        <f t="shared" si="25"/>
        <v>0</v>
      </c>
      <c r="P94" s="178">
        <v>0</v>
      </c>
      <c r="Q94" s="178">
        <f t="shared" si="26"/>
        <v>0</v>
      </c>
      <c r="R94" s="178"/>
      <c r="S94" s="178" t="s">
        <v>185</v>
      </c>
      <c r="T94" s="179" t="s">
        <v>186</v>
      </c>
      <c r="U94" s="157">
        <v>0</v>
      </c>
      <c r="V94" s="157">
        <f t="shared" si="27"/>
        <v>0</v>
      </c>
      <c r="W94" s="157"/>
      <c r="X94" s="157" t="s">
        <v>270</v>
      </c>
      <c r="Y94" s="147"/>
      <c r="Z94" s="147"/>
      <c r="AA94" s="147"/>
      <c r="AB94" s="147"/>
      <c r="AC94" s="147"/>
      <c r="AD94" s="147"/>
      <c r="AE94" s="147"/>
      <c r="AF94" s="147"/>
      <c r="AG94" s="147" t="s">
        <v>1436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73">
        <v>81</v>
      </c>
      <c r="B95" s="174" t="s">
        <v>1488</v>
      </c>
      <c r="C95" s="182" t="s">
        <v>1489</v>
      </c>
      <c r="D95" s="175" t="s">
        <v>588</v>
      </c>
      <c r="E95" s="176">
        <v>24</v>
      </c>
      <c r="F95" s="177"/>
      <c r="G95" s="178">
        <f t="shared" si="21"/>
        <v>0</v>
      </c>
      <c r="H95" s="177"/>
      <c r="I95" s="178">
        <f t="shared" si="22"/>
        <v>0</v>
      </c>
      <c r="J95" s="177"/>
      <c r="K95" s="178">
        <f t="shared" si="23"/>
        <v>0</v>
      </c>
      <c r="L95" s="178">
        <v>15</v>
      </c>
      <c r="M95" s="178">
        <f t="shared" si="24"/>
        <v>0</v>
      </c>
      <c r="N95" s="178">
        <v>0</v>
      </c>
      <c r="O95" s="178">
        <f t="shared" si="25"/>
        <v>0</v>
      </c>
      <c r="P95" s="178">
        <v>0</v>
      </c>
      <c r="Q95" s="178">
        <f t="shared" si="26"/>
        <v>0</v>
      </c>
      <c r="R95" s="178"/>
      <c r="S95" s="178" t="s">
        <v>1428</v>
      </c>
      <c r="T95" s="179" t="s">
        <v>1429</v>
      </c>
      <c r="U95" s="157">
        <v>0</v>
      </c>
      <c r="V95" s="157">
        <f t="shared" si="27"/>
        <v>0</v>
      </c>
      <c r="W95" s="157"/>
      <c r="X95" s="157" t="s">
        <v>187</v>
      </c>
      <c r="Y95" s="147"/>
      <c r="Z95" s="147"/>
      <c r="AA95" s="147"/>
      <c r="AB95" s="147"/>
      <c r="AC95" s="147"/>
      <c r="AD95" s="147"/>
      <c r="AE95" s="147"/>
      <c r="AF95" s="147"/>
      <c r="AG95" s="147" t="s">
        <v>188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73">
        <v>82</v>
      </c>
      <c r="B96" s="174" t="s">
        <v>1586</v>
      </c>
      <c r="C96" s="182" t="s">
        <v>1491</v>
      </c>
      <c r="D96" s="175" t="s">
        <v>588</v>
      </c>
      <c r="E96" s="176">
        <v>24</v>
      </c>
      <c r="F96" s="177"/>
      <c r="G96" s="178">
        <f t="shared" si="21"/>
        <v>0</v>
      </c>
      <c r="H96" s="177"/>
      <c r="I96" s="178">
        <f t="shared" si="22"/>
        <v>0</v>
      </c>
      <c r="J96" s="177"/>
      <c r="K96" s="178">
        <f t="shared" si="23"/>
        <v>0</v>
      </c>
      <c r="L96" s="178">
        <v>15</v>
      </c>
      <c r="M96" s="178">
        <f t="shared" si="24"/>
        <v>0</v>
      </c>
      <c r="N96" s="178">
        <v>0</v>
      </c>
      <c r="O96" s="178">
        <f t="shared" si="25"/>
        <v>0</v>
      </c>
      <c r="P96" s="178">
        <v>0</v>
      </c>
      <c r="Q96" s="178">
        <f t="shared" si="26"/>
        <v>0</v>
      </c>
      <c r="R96" s="178"/>
      <c r="S96" s="178" t="s">
        <v>185</v>
      </c>
      <c r="T96" s="179" t="s">
        <v>186</v>
      </c>
      <c r="U96" s="157">
        <v>0</v>
      </c>
      <c r="V96" s="157">
        <f t="shared" si="27"/>
        <v>0</v>
      </c>
      <c r="W96" s="157"/>
      <c r="X96" s="157" t="s">
        <v>270</v>
      </c>
      <c r="Y96" s="147"/>
      <c r="Z96" s="147"/>
      <c r="AA96" s="147"/>
      <c r="AB96" s="147"/>
      <c r="AC96" s="147"/>
      <c r="AD96" s="147"/>
      <c r="AE96" s="147"/>
      <c r="AF96" s="147"/>
      <c r="AG96" s="147" t="s">
        <v>1436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ht="22.5" outlineLevel="1" x14ac:dyDescent="0.2">
      <c r="A97" s="173">
        <v>83</v>
      </c>
      <c r="B97" s="174" t="s">
        <v>1492</v>
      </c>
      <c r="C97" s="182" t="s">
        <v>1493</v>
      </c>
      <c r="D97" s="175" t="s">
        <v>588</v>
      </c>
      <c r="E97" s="176">
        <v>24</v>
      </c>
      <c r="F97" s="177"/>
      <c r="G97" s="178">
        <f t="shared" si="21"/>
        <v>0</v>
      </c>
      <c r="H97" s="177"/>
      <c r="I97" s="178">
        <f t="shared" si="22"/>
        <v>0</v>
      </c>
      <c r="J97" s="177"/>
      <c r="K97" s="178">
        <f t="shared" si="23"/>
        <v>0</v>
      </c>
      <c r="L97" s="178">
        <v>15</v>
      </c>
      <c r="M97" s="178">
        <f t="shared" si="24"/>
        <v>0</v>
      </c>
      <c r="N97" s="178">
        <v>0</v>
      </c>
      <c r="O97" s="178">
        <f t="shared" si="25"/>
        <v>0</v>
      </c>
      <c r="P97" s="178">
        <v>0</v>
      </c>
      <c r="Q97" s="178">
        <f t="shared" si="26"/>
        <v>0</v>
      </c>
      <c r="R97" s="178"/>
      <c r="S97" s="178" t="s">
        <v>1428</v>
      </c>
      <c r="T97" s="179" t="s">
        <v>1429</v>
      </c>
      <c r="U97" s="157">
        <v>0</v>
      </c>
      <c r="V97" s="157">
        <f t="shared" si="27"/>
        <v>0</v>
      </c>
      <c r="W97" s="157"/>
      <c r="X97" s="157" t="s">
        <v>187</v>
      </c>
      <c r="Y97" s="147"/>
      <c r="Z97" s="147"/>
      <c r="AA97" s="147"/>
      <c r="AB97" s="147"/>
      <c r="AC97" s="147"/>
      <c r="AD97" s="147"/>
      <c r="AE97" s="147"/>
      <c r="AF97" s="147"/>
      <c r="AG97" s="147" t="s">
        <v>188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ht="22.5" outlineLevel="1" x14ac:dyDescent="0.2">
      <c r="A98" s="173">
        <v>84</v>
      </c>
      <c r="B98" s="174" t="s">
        <v>1494</v>
      </c>
      <c r="C98" s="182" t="s">
        <v>1495</v>
      </c>
      <c r="D98" s="175" t="s">
        <v>381</v>
      </c>
      <c r="E98" s="176">
        <v>180</v>
      </c>
      <c r="F98" s="177"/>
      <c r="G98" s="178">
        <f t="shared" si="21"/>
        <v>0</v>
      </c>
      <c r="H98" s="177"/>
      <c r="I98" s="178">
        <f t="shared" si="22"/>
        <v>0</v>
      </c>
      <c r="J98" s="177"/>
      <c r="K98" s="178">
        <f t="shared" si="23"/>
        <v>0</v>
      </c>
      <c r="L98" s="178">
        <v>15</v>
      </c>
      <c r="M98" s="178">
        <f t="shared" si="24"/>
        <v>0</v>
      </c>
      <c r="N98" s="178">
        <v>0</v>
      </c>
      <c r="O98" s="178">
        <f t="shared" si="25"/>
        <v>0</v>
      </c>
      <c r="P98" s="178">
        <v>0</v>
      </c>
      <c r="Q98" s="178">
        <f t="shared" si="26"/>
        <v>0</v>
      </c>
      <c r="R98" s="178"/>
      <c r="S98" s="178" t="s">
        <v>1428</v>
      </c>
      <c r="T98" s="179" t="s">
        <v>1429</v>
      </c>
      <c r="U98" s="157">
        <v>0</v>
      </c>
      <c r="V98" s="157">
        <f t="shared" si="27"/>
        <v>0</v>
      </c>
      <c r="W98" s="157"/>
      <c r="X98" s="157" t="s">
        <v>187</v>
      </c>
      <c r="Y98" s="147"/>
      <c r="Z98" s="147"/>
      <c r="AA98" s="147"/>
      <c r="AB98" s="147"/>
      <c r="AC98" s="147"/>
      <c r="AD98" s="147"/>
      <c r="AE98" s="147"/>
      <c r="AF98" s="147"/>
      <c r="AG98" s="147" t="s">
        <v>188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ht="22.5" outlineLevel="1" x14ac:dyDescent="0.2">
      <c r="A99" s="173">
        <v>85</v>
      </c>
      <c r="B99" s="174" t="s">
        <v>1500</v>
      </c>
      <c r="C99" s="182" t="s">
        <v>1501</v>
      </c>
      <c r="D99" s="175" t="s">
        <v>381</v>
      </c>
      <c r="E99" s="176">
        <v>180</v>
      </c>
      <c r="F99" s="177"/>
      <c r="G99" s="178">
        <f t="shared" si="21"/>
        <v>0</v>
      </c>
      <c r="H99" s="177"/>
      <c r="I99" s="178">
        <f t="shared" si="22"/>
        <v>0</v>
      </c>
      <c r="J99" s="177"/>
      <c r="K99" s="178">
        <f t="shared" si="23"/>
        <v>0</v>
      </c>
      <c r="L99" s="178">
        <v>15</v>
      </c>
      <c r="M99" s="178">
        <f t="shared" si="24"/>
        <v>0</v>
      </c>
      <c r="N99" s="178">
        <v>0</v>
      </c>
      <c r="O99" s="178">
        <f t="shared" si="25"/>
        <v>0</v>
      </c>
      <c r="P99" s="178">
        <v>0</v>
      </c>
      <c r="Q99" s="178">
        <f t="shared" si="26"/>
        <v>0</v>
      </c>
      <c r="R99" s="178"/>
      <c r="S99" s="178" t="s">
        <v>1428</v>
      </c>
      <c r="T99" s="179" t="s">
        <v>1429</v>
      </c>
      <c r="U99" s="157">
        <v>0</v>
      </c>
      <c r="V99" s="157">
        <f t="shared" si="27"/>
        <v>0</v>
      </c>
      <c r="W99" s="157"/>
      <c r="X99" s="157" t="s">
        <v>187</v>
      </c>
      <c r="Y99" s="147"/>
      <c r="Z99" s="147"/>
      <c r="AA99" s="147"/>
      <c r="AB99" s="147"/>
      <c r="AC99" s="147"/>
      <c r="AD99" s="147"/>
      <c r="AE99" s="147"/>
      <c r="AF99" s="147"/>
      <c r="AG99" s="147" t="s">
        <v>188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ht="22.5" outlineLevel="1" x14ac:dyDescent="0.2">
      <c r="A100" s="173">
        <v>86</v>
      </c>
      <c r="B100" s="174" t="s">
        <v>1506</v>
      </c>
      <c r="C100" s="182" t="s">
        <v>1507</v>
      </c>
      <c r="D100" s="175" t="s">
        <v>588</v>
      </c>
      <c r="E100" s="176">
        <v>48</v>
      </c>
      <c r="F100" s="177"/>
      <c r="G100" s="178">
        <f t="shared" si="21"/>
        <v>0</v>
      </c>
      <c r="H100" s="177"/>
      <c r="I100" s="178">
        <f t="shared" si="22"/>
        <v>0</v>
      </c>
      <c r="J100" s="177"/>
      <c r="K100" s="178">
        <f t="shared" si="23"/>
        <v>0</v>
      </c>
      <c r="L100" s="178">
        <v>15</v>
      </c>
      <c r="M100" s="178">
        <f t="shared" si="24"/>
        <v>0</v>
      </c>
      <c r="N100" s="178">
        <v>0</v>
      </c>
      <c r="O100" s="178">
        <f t="shared" si="25"/>
        <v>0</v>
      </c>
      <c r="P100" s="178">
        <v>0</v>
      </c>
      <c r="Q100" s="178">
        <f t="shared" si="26"/>
        <v>0</v>
      </c>
      <c r="R100" s="178"/>
      <c r="S100" s="178" t="s">
        <v>1428</v>
      </c>
      <c r="T100" s="179" t="s">
        <v>1429</v>
      </c>
      <c r="U100" s="157">
        <v>0</v>
      </c>
      <c r="V100" s="157">
        <f t="shared" si="27"/>
        <v>0</v>
      </c>
      <c r="W100" s="157"/>
      <c r="X100" s="157" t="s">
        <v>187</v>
      </c>
      <c r="Y100" s="147"/>
      <c r="Z100" s="147"/>
      <c r="AA100" s="147"/>
      <c r="AB100" s="147"/>
      <c r="AC100" s="147"/>
      <c r="AD100" s="147"/>
      <c r="AE100" s="147"/>
      <c r="AF100" s="147"/>
      <c r="AG100" s="147" t="s">
        <v>188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ht="22.5" outlineLevel="1" x14ac:dyDescent="0.2">
      <c r="A101" s="173">
        <v>87</v>
      </c>
      <c r="B101" s="174" t="s">
        <v>1516</v>
      </c>
      <c r="C101" s="182" t="s">
        <v>1517</v>
      </c>
      <c r="D101" s="175" t="s">
        <v>381</v>
      </c>
      <c r="E101" s="176">
        <v>220</v>
      </c>
      <c r="F101" s="177"/>
      <c r="G101" s="178">
        <f t="shared" si="21"/>
        <v>0</v>
      </c>
      <c r="H101" s="177"/>
      <c r="I101" s="178">
        <f t="shared" si="22"/>
        <v>0</v>
      </c>
      <c r="J101" s="177"/>
      <c r="K101" s="178">
        <f t="shared" si="23"/>
        <v>0</v>
      </c>
      <c r="L101" s="178">
        <v>15</v>
      </c>
      <c r="M101" s="178">
        <f t="shared" si="24"/>
        <v>0</v>
      </c>
      <c r="N101" s="178">
        <v>0</v>
      </c>
      <c r="O101" s="178">
        <f t="shared" si="25"/>
        <v>0</v>
      </c>
      <c r="P101" s="178">
        <v>0</v>
      </c>
      <c r="Q101" s="178">
        <f t="shared" si="26"/>
        <v>0</v>
      </c>
      <c r="R101" s="178"/>
      <c r="S101" s="178" t="s">
        <v>1428</v>
      </c>
      <c r="T101" s="179" t="s">
        <v>1429</v>
      </c>
      <c r="U101" s="157">
        <v>0</v>
      </c>
      <c r="V101" s="157">
        <f t="shared" si="27"/>
        <v>0</v>
      </c>
      <c r="W101" s="157"/>
      <c r="X101" s="157" t="s">
        <v>187</v>
      </c>
      <c r="Y101" s="147"/>
      <c r="Z101" s="147"/>
      <c r="AA101" s="147"/>
      <c r="AB101" s="147"/>
      <c r="AC101" s="147"/>
      <c r="AD101" s="147"/>
      <c r="AE101" s="147"/>
      <c r="AF101" s="147"/>
      <c r="AG101" s="147" t="s">
        <v>188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73">
        <v>88</v>
      </c>
      <c r="B102" s="174" t="s">
        <v>1518</v>
      </c>
      <c r="C102" s="182" t="s">
        <v>1519</v>
      </c>
      <c r="D102" s="175" t="s">
        <v>381</v>
      </c>
      <c r="E102" s="176">
        <v>220</v>
      </c>
      <c r="F102" s="177"/>
      <c r="G102" s="178">
        <f t="shared" si="21"/>
        <v>0</v>
      </c>
      <c r="H102" s="177"/>
      <c r="I102" s="178">
        <f t="shared" si="22"/>
        <v>0</v>
      </c>
      <c r="J102" s="177"/>
      <c r="K102" s="178">
        <f t="shared" si="23"/>
        <v>0</v>
      </c>
      <c r="L102" s="178">
        <v>15</v>
      </c>
      <c r="M102" s="178">
        <f t="shared" si="24"/>
        <v>0</v>
      </c>
      <c r="N102" s="178">
        <v>0</v>
      </c>
      <c r="O102" s="178">
        <f t="shared" si="25"/>
        <v>0</v>
      </c>
      <c r="P102" s="178">
        <v>0</v>
      </c>
      <c r="Q102" s="178">
        <f t="shared" si="26"/>
        <v>0</v>
      </c>
      <c r="R102" s="178"/>
      <c r="S102" s="178" t="s">
        <v>1428</v>
      </c>
      <c r="T102" s="179" t="s">
        <v>1429</v>
      </c>
      <c r="U102" s="157">
        <v>0</v>
      </c>
      <c r="V102" s="157">
        <f t="shared" si="27"/>
        <v>0</v>
      </c>
      <c r="W102" s="157"/>
      <c r="X102" s="157" t="s">
        <v>270</v>
      </c>
      <c r="Y102" s="147"/>
      <c r="Z102" s="147"/>
      <c r="AA102" s="147"/>
      <c r="AB102" s="147"/>
      <c r="AC102" s="147"/>
      <c r="AD102" s="147"/>
      <c r="AE102" s="147"/>
      <c r="AF102" s="147"/>
      <c r="AG102" s="147" t="s">
        <v>1436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22.5" outlineLevel="1" x14ac:dyDescent="0.2">
      <c r="A103" s="173">
        <v>89</v>
      </c>
      <c r="B103" s="174" t="s">
        <v>1536</v>
      </c>
      <c r="C103" s="182" t="s">
        <v>1537</v>
      </c>
      <c r="D103" s="175" t="s">
        <v>588</v>
      </c>
      <c r="E103" s="176">
        <v>12</v>
      </c>
      <c r="F103" s="177"/>
      <c r="G103" s="178">
        <f t="shared" si="21"/>
        <v>0</v>
      </c>
      <c r="H103" s="177"/>
      <c r="I103" s="178">
        <f t="shared" si="22"/>
        <v>0</v>
      </c>
      <c r="J103" s="177"/>
      <c r="K103" s="178">
        <f t="shared" si="23"/>
        <v>0</v>
      </c>
      <c r="L103" s="178">
        <v>15</v>
      </c>
      <c r="M103" s="178">
        <f t="shared" si="24"/>
        <v>0</v>
      </c>
      <c r="N103" s="178">
        <v>0</v>
      </c>
      <c r="O103" s="178">
        <f t="shared" si="25"/>
        <v>0</v>
      </c>
      <c r="P103" s="178">
        <v>0</v>
      </c>
      <c r="Q103" s="178">
        <f t="shared" si="26"/>
        <v>0</v>
      </c>
      <c r="R103" s="178"/>
      <c r="S103" s="178" t="s">
        <v>1428</v>
      </c>
      <c r="T103" s="179" t="s">
        <v>1429</v>
      </c>
      <c r="U103" s="157">
        <v>0</v>
      </c>
      <c r="V103" s="157">
        <f t="shared" si="27"/>
        <v>0</v>
      </c>
      <c r="W103" s="157"/>
      <c r="X103" s="157" t="s">
        <v>187</v>
      </c>
      <c r="Y103" s="147"/>
      <c r="Z103" s="147"/>
      <c r="AA103" s="147"/>
      <c r="AB103" s="147"/>
      <c r="AC103" s="147"/>
      <c r="AD103" s="147"/>
      <c r="AE103" s="147"/>
      <c r="AF103" s="147"/>
      <c r="AG103" s="147" t="s">
        <v>188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ht="22.5" outlineLevel="1" x14ac:dyDescent="0.2">
      <c r="A104" s="173">
        <v>90</v>
      </c>
      <c r="B104" s="174" t="s">
        <v>1587</v>
      </c>
      <c r="C104" s="182" t="s">
        <v>1539</v>
      </c>
      <c r="D104" s="175" t="s">
        <v>588</v>
      </c>
      <c r="E104" s="176">
        <v>12</v>
      </c>
      <c r="F104" s="177"/>
      <c r="G104" s="178">
        <f t="shared" si="21"/>
        <v>0</v>
      </c>
      <c r="H104" s="177"/>
      <c r="I104" s="178">
        <f t="shared" si="22"/>
        <v>0</v>
      </c>
      <c r="J104" s="177"/>
      <c r="K104" s="178">
        <f t="shared" si="23"/>
        <v>0</v>
      </c>
      <c r="L104" s="178">
        <v>15</v>
      </c>
      <c r="M104" s="178">
        <f t="shared" si="24"/>
        <v>0</v>
      </c>
      <c r="N104" s="178">
        <v>0</v>
      </c>
      <c r="O104" s="178">
        <f t="shared" si="25"/>
        <v>0</v>
      </c>
      <c r="P104" s="178">
        <v>0</v>
      </c>
      <c r="Q104" s="178">
        <f t="shared" si="26"/>
        <v>0</v>
      </c>
      <c r="R104" s="178"/>
      <c r="S104" s="178" t="s">
        <v>185</v>
      </c>
      <c r="T104" s="179" t="s">
        <v>186</v>
      </c>
      <c r="U104" s="157">
        <v>0</v>
      </c>
      <c r="V104" s="157">
        <f t="shared" si="27"/>
        <v>0</v>
      </c>
      <c r="W104" s="157"/>
      <c r="X104" s="157" t="s">
        <v>270</v>
      </c>
      <c r="Y104" s="147"/>
      <c r="Z104" s="147"/>
      <c r="AA104" s="147"/>
      <c r="AB104" s="147"/>
      <c r="AC104" s="147"/>
      <c r="AD104" s="147"/>
      <c r="AE104" s="147"/>
      <c r="AF104" s="147"/>
      <c r="AG104" s="147" t="s">
        <v>1436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ht="22.5" outlineLevel="1" x14ac:dyDescent="0.2">
      <c r="A105" s="173">
        <v>91</v>
      </c>
      <c r="B105" s="174" t="s">
        <v>1544</v>
      </c>
      <c r="C105" s="182" t="s">
        <v>1545</v>
      </c>
      <c r="D105" s="175" t="s">
        <v>588</v>
      </c>
      <c r="E105" s="176">
        <v>12</v>
      </c>
      <c r="F105" s="177"/>
      <c r="G105" s="178">
        <f t="shared" si="21"/>
        <v>0</v>
      </c>
      <c r="H105" s="177"/>
      <c r="I105" s="178">
        <f t="shared" si="22"/>
        <v>0</v>
      </c>
      <c r="J105" s="177"/>
      <c r="K105" s="178">
        <f t="shared" si="23"/>
        <v>0</v>
      </c>
      <c r="L105" s="178">
        <v>15</v>
      </c>
      <c r="M105" s="178">
        <f t="shared" si="24"/>
        <v>0</v>
      </c>
      <c r="N105" s="178">
        <v>0</v>
      </c>
      <c r="O105" s="178">
        <f t="shared" si="25"/>
        <v>0</v>
      </c>
      <c r="P105" s="178">
        <v>0</v>
      </c>
      <c r="Q105" s="178">
        <f t="shared" si="26"/>
        <v>0</v>
      </c>
      <c r="R105" s="178"/>
      <c r="S105" s="178" t="s">
        <v>1428</v>
      </c>
      <c r="T105" s="179" t="s">
        <v>1429</v>
      </c>
      <c r="U105" s="157">
        <v>0</v>
      </c>
      <c r="V105" s="157">
        <f t="shared" si="27"/>
        <v>0</v>
      </c>
      <c r="W105" s="157"/>
      <c r="X105" s="157" t="s">
        <v>187</v>
      </c>
      <c r="Y105" s="147"/>
      <c r="Z105" s="147"/>
      <c r="AA105" s="147"/>
      <c r="AB105" s="147"/>
      <c r="AC105" s="147"/>
      <c r="AD105" s="147"/>
      <c r="AE105" s="147"/>
      <c r="AF105" s="147"/>
      <c r="AG105" s="147" t="s">
        <v>188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t="22.5" outlineLevel="1" x14ac:dyDescent="0.2">
      <c r="A106" s="173">
        <v>92</v>
      </c>
      <c r="B106" s="174" t="s">
        <v>1588</v>
      </c>
      <c r="C106" s="182" t="s">
        <v>1547</v>
      </c>
      <c r="D106" s="175" t="s">
        <v>588</v>
      </c>
      <c r="E106" s="176">
        <v>12</v>
      </c>
      <c r="F106" s="177"/>
      <c r="G106" s="178">
        <f t="shared" si="21"/>
        <v>0</v>
      </c>
      <c r="H106" s="177"/>
      <c r="I106" s="178">
        <f t="shared" si="22"/>
        <v>0</v>
      </c>
      <c r="J106" s="177"/>
      <c r="K106" s="178">
        <f t="shared" si="23"/>
        <v>0</v>
      </c>
      <c r="L106" s="178">
        <v>15</v>
      </c>
      <c r="M106" s="178">
        <f t="shared" si="24"/>
        <v>0</v>
      </c>
      <c r="N106" s="178">
        <v>0</v>
      </c>
      <c r="O106" s="178">
        <f t="shared" si="25"/>
        <v>0</v>
      </c>
      <c r="P106" s="178">
        <v>0</v>
      </c>
      <c r="Q106" s="178">
        <f t="shared" si="26"/>
        <v>0</v>
      </c>
      <c r="R106" s="178"/>
      <c r="S106" s="178" t="s">
        <v>185</v>
      </c>
      <c r="T106" s="179" t="s">
        <v>186</v>
      </c>
      <c r="U106" s="157">
        <v>0</v>
      </c>
      <c r="V106" s="157">
        <f t="shared" si="27"/>
        <v>0</v>
      </c>
      <c r="W106" s="157"/>
      <c r="X106" s="157" t="s">
        <v>270</v>
      </c>
      <c r="Y106" s="147"/>
      <c r="Z106" s="147"/>
      <c r="AA106" s="147"/>
      <c r="AB106" s="147"/>
      <c r="AC106" s="147"/>
      <c r="AD106" s="147"/>
      <c r="AE106" s="147"/>
      <c r="AF106" s="147"/>
      <c r="AG106" s="147" t="s">
        <v>1436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ht="22.5" outlineLevel="1" x14ac:dyDescent="0.2">
      <c r="A107" s="173">
        <v>93</v>
      </c>
      <c r="B107" s="174" t="s">
        <v>1548</v>
      </c>
      <c r="C107" s="182" t="s">
        <v>1549</v>
      </c>
      <c r="D107" s="175" t="s">
        <v>588</v>
      </c>
      <c r="E107" s="176">
        <v>72</v>
      </c>
      <c r="F107" s="177"/>
      <c r="G107" s="178">
        <f t="shared" si="21"/>
        <v>0</v>
      </c>
      <c r="H107" s="177"/>
      <c r="I107" s="178">
        <f t="shared" si="22"/>
        <v>0</v>
      </c>
      <c r="J107" s="177"/>
      <c r="K107" s="178">
        <f t="shared" si="23"/>
        <v>0</v>
      </c>
      <c r="L107" s="178">
        <v>15</v>
      </c>
      <c r="M107" s="178">
        <f t="shared" si="24"/>
        <v>0</v>
      </c>
      <c r="N107" s="178">
        <v>0</v>
      </c>
      <c r="O107" s="178">
        <f t="shared" si="25"/>
        <v>0</v>
      </c>
      <c r="P107" s="178">
        <v>0</v>
      </c>
      <c r="Q107" s="178">
        <f t="shared" si="26"/>
        <v>0</v>
      </c>
      <c r="R107" s="178"/>
      <c r="S107" s="178" t="s">
        <v>1428</v>
      </c>
      <c r="T107" s="179" t="s">
        <v>1429</v>
      </c>
      <c r="U107" s="157">
        <v>0</v>
      </c>
      <c r="V107" s="157">
        <f t="shared" si="27"/>
        <v>0</v>
      </c>
      <c r="W107" s="157"/>
      <c r="X107" s="157" t="s">
        <v>187</v>
      </c>
      <c r="Y107" s="147"/>
      <c r="Z107" s="147"/>
      <c r="AA107" s="147"/>
      <c r="AB107" s="147"/>
      <c r="AC107" s="147"/>
      <c r="AD107" s="147"/>
      <c r="AE107" s="147"/>
      <c r="AF107" s="147"/>
      <c r="AG107" s="147" t="s">
        <v>188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ht="33.75" outlineLevel="1" x14ac:dyDescent="0.2">
      <c r="A108" s="173">
        <v>94</v>
      </c>
      <c r="B108" s="174" t="s">
        <v>1589</v>
      </c>
      <c r="C108" s="182" t="s">
        <v>1551</v>
      </c>
      <c r="D108" s="175" t="s">
        <v>588</v>
      </c>
      <c r="E108" s="176">
        <v>36</v>
      </c>
      <c r="F108" s="177"/>
      <c r="G108" s="178">
        <f t="shared" si="21"/>
        <v>0</v>
      </c>
      <c r="H108" s="177"/>
      <c r="I108" s="178">
        <f t="shared" si="22"/>
        <v>0</v>
      </c>
      <c r="J108" s="177"/>
      <c r="K108" s="178">
        <f t="shared" si="23"/>
        <v>0</v>
      </c>
      <c r="L108" s="178">
        <v>15</v>
      </c>
      <c r="M108" s="178">
        <f t="shared" si="24"/>
        <v>0</v>
      </c>
      <c r="N108" s="178">
        <v>0</v>
      </c>
      <c r="O108" s="178">
        <f t="shared" si="25"/>
        <v>0</v>
      </c>
      <c r="P108" s="178">
        <v>0</v>
      </c>
      <c r="Q108" s="178">
        <f t="shared" si="26"/>
        <v>0</v>
      </c>
      <c r="R108" s="178"/>
      <c r="S108" s="178" t="s">
        <v>185</v>
      </c>
      <c r="T108" s="179" t="s">
        <v>186</v>
      </c>
      <c r="U108" s="157">
        <v>0</v>
      </c>
      <c r="V108" s="157">
        <f t="shared" si="27"/>
        <v>0</v>
      </c>
      <c r="W108" s="157"/>
      <c r="X108" s="157" t="s">
        <v>270</v>
      </c>
      <c r="Y108" s="147"/>
      <c r="Z108" s="147"/>
      <c r="AA108" s="147"/>
      <c r="AB108" s="147"/>
      <c r="AC108" s="147"/>
      <c r="AD108" s="147"/>
      <c r="AE108" s="147"/>
      <c r="AF108" s="147"/>
      <c r="AG108" s="147" t="s">
        <v>1436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ht="33.75" outlineLevel="1" x14ac:dyDescent="0.2">
      <c r="A109" s="173">
        <v>95</v>
      </c>
      <c r="B109" s="174" t="s">
        <v>1590</v>
      </c>
      <c r="C109" s="182" t="s">
        <v>1553</v>
      </c>
      <c r="D109" s="175" t="s">
        <v>588</v>
      </c>
      <c r="E109" s="176">
        <v>36</v>
      </c>
      <c r="F109" s="177"/>
      <c r="G109" s="178">
        <f t="shared" si="21"/>
        <v>0</v>
      </c>
      <c r="H109" s="177"/>
      <c r="I109" s="178">
        <f t="shared" si="22"/>
        <v>0</v>
      </c>
      <c r="J109" s="177"/>
      <c r="K109" s="178">
        <f t="shared" si="23"/>
        <v>0</v>
      </c>
      <c r="L109" s="178">
        <v>15</v>
      </c>
      <c r="M109" s="178">
        <f t="shared" si="24"/>
        <v>0</v>
      </c>
      <c r="N109" s="178">
        <v>0</v>
      </c>
      <c r="O109" s="178">
        <f t="shared" si="25"/>
        <v>0</v>
      </c>
      <c r="P109" s="178">
        <v>0</v>
      </c>
      <c r="Q109" s="178">
        <f t="shared" si="26"/>
        <v>0</v>
      </c>
      <c r="R109" s="178"/>
      <c r="S109" s="178" t="s">
        <v>185</v>
      </c>
      <c r="T109" s="179" t="s">
        <v>186</v>
      </c>
      <c r="U109" s="157">
        <v>0</v>
      </c>
      <c r="V109" s="157">
        <f t="shared" si="27"/>
        <v>0</v>
      </c>
      <c r="W109" s="157"/>
      <c r="X109" s="157" t="s">
        <v>270</v>
      </c>
      <c r="Y109" s="147"/>
      <c r="Z109" s="147"/>
      <c r="AA109" s="147"/>
      <c r="AB109" s="147"/>
      <c r="AC109" s="147"/>
      <c r="AD109" s="147"/>
      <c r="AE109" s="147"/>
      <c r="AF109" s="147"/>
      <c r="AG109" s="147" t="s">
        <v>1436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ht="22.5" outlineLevel="1" x14ac:dyDescent="0.2">
      <c r="A110" s="173">
        <v>96</v>
      </c>
      <c r="B110" s="174" t="s">
        <v>1563</v>
      </c>
      <c r="C110" s="182" t="s">
        <v>1564</v>
      </c>
      <c r="D110" s="175" t="s">
        <v>588</v>
      </c>
      <c r="E110" s="176">
        <v>12</v>
      </c>
      <c r="F110" s="177"/>
      <c r="G110" s="178">
        <f t="shared" si="21"/>
        <v>0</v>
      </c>
      <c r="H110" s="177"/>
      <c r="I110" s="178">
        <f t="shared" si="22"/>
        <v>0</v>
      </c>
      <c r="J110" s="177"/>
      <c r="K110" s="178">
        <f t="shared" si="23"/>
        <v>0</v>
      </c>
      <c r="L110" s="178">
        <v>15</v>
      </c>
      <c r="M110" s="178">
        <f t="shared" si="24"/>
        <v>0</v>
      </c>
      <c r="N110" s="178">
        <v>0</v>
      </c>
      <c r="O110" s="178">
        <f t="shared" si="25"/>
        <v>0</v>
      </c>
      <c r="P110" s="178">
        <v>0</v>
      </c>
      <c r="Q110" s="178">
        <f t="shared" si="26"/>
        <v>0</v>
      </c>
      <c r="R110" s="178"/>
      <c r="S110" s="178" t="s">
        <v>1428</v>
      </c>
      <c r="T110" s="179" t="s">
        <v>1429</v>
      </c>
      <c r="U110" s="157">
        <v>0</v>
      </c>
      <c r="V110" s="157">
        <f t="shared" si="27"/>
        <v>0</v>
      </c>
      <c r="W110" s="157"/>
      <c r="X110" s="157" t="s">
        <v>187</v>
      </c>
      <c r="Y110" s="147"/>
      <c r="Z110" s="147"/>
      <c r="AA110" s="147"/>
      <c r="AB110" s="147"/>
      <c r="AC110" s="147"/>
      <c r="AD110" s="147"/>
      <c r="AE110" s="147"/>
      <c r="AF110" s="147"/>
      <c r="AG110" s="147" t="s">
        <v>188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ht="33.75" outlineLevel="1" x14ac:dyDescent="0.2">
      <c r="A111" s="173">
        <v>97</v>
      </c>
      <c r="B111" s="174" t="s">
        <v>1591</v>
      </c>
      <c r="C111" s="182" t="s">
        <v>1570</v>
      </c>
      <c r="D111" s="175" t="s">
        <v>588</v>
      </c>
      <c r="E111" s="176">
        <v>12</v>
      </c>
      <c r="F111" s="177"/>
      <c r="G111" s="178">
        <f t="shared" si="21"/>
        <v>0</v>
      </c>
      <c r="H111" s="177"/>
      <c r="I111" s="178">
        <f t="shared" si="22"/>
        <v>0</v>
      </c>
      <c r="J111" s="177"/>
      <c r="K111" s="178">
        <f t="shared" si="23"/>
        <v>0</v>
      </c>
      <c r="L111" s="178">
        <v>15</v>
      </c>
      <c r="M111" s="178">
        <f t="shared" si="24"/>
        <v>0</v>
      </c>
      <c r="N111" s="178">
        <v>0</v>
      </c>
      <c r="O111" s="178">
        <f t="shared" si="25"/>
        <v>0</v>
      </c>
      <c r="P111" s="178">
        <v>0</v>
      </c>
      <c r="Q111" s="178">
        <f t="shared" si="26"/>
        <v>0</v>
      </c>
      <c r="R111" s="178"/>
      <c r="S111" s="178" t="s">
        <v>185</v>
      </c>
      <c r="T111" s="179" t="s">
        <v>186</v>
      </c>
      <c r="U111" s="157">
        <v>0</v>
      </c>
      <c r="V111" s="157">
        <f t="shared" si="27"/>
        <v>0</v>
      </c>
      <c r="W111" s="157"/>
      <c r="X111" s="157" t="s">
        <v>270</v>
      </c>
      <c r="Y111" s="147"/>
      <c r="Z111" s="147"/>
      <c r="AA111" s="147"/>
      <c r="AB111" s="147"/>
      <c r="AC111" s="147"/>
      <c r="AD111" s="147"/>
      <c r="AE111" s="147"/>
      <c r="AF111" s="147"/>
      <c r="AG111" s="147" t="s">
        <v>1436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ht="22.5" outlineLevel="1" x14ac:dyDescent="0.2">
      <c r="A112" s="173">
        <v>98</v>
      </c>
      <c r="B112" s="174" t="s">
        <v>1592</v>
      </c>
      <c r="C112" s="182" t="s">
        <v>1576</v>
      </c>
      <c r="D112" s="175" t="s">
        <v>588</v>
      </c>
      <c r="E112" s="176">
        <v>84</v>
      </c>
      <c r="F112" s="177"/>
      <c r="G112" s="178">
        <f t="shared" si="21"/>
        <v>0</v>
      </c>
      <c r="H112" s="177"/>
      <c r="I112" s="178">
        <f t="shared" si="22"/>
        <v>0</v>
      </c>
      <c r="J112" s="177"/>
      <c r="K112" s="178">
        <f t="shared" si="23"/>
        <v>0</v>
      </c>
      <c r="L112" s="178">
        <v>15</v>
      </c>
      <c r="M112" s="178">
        <f t="shared" si="24"/>
        <v>0</v>
      </c>
      <c r="N112" s="178">
        <v>0</v>
      </c>
      <c r="O112" s="178">
        <f t="shared" si="25"/>
        <v>0</v>
      </c>
      <c r="P112" s="178">
        <v>0</v>
      </c>
      <c r="Q112" s="178">
        <f t="shared" si="26"/>
        <v>0</v>
      </c>
      <c r="R112" s="178"/>
      <c r="S112" s="178" t="s">
        <v>185</v>
      </c>
      <c r="T112" s="179" t="s">
        <v>186</v>
      </c>
      <c r="U112" s="157">
        <v>0</v>
      </c>
      <c r="V112" s="157">
        <f t="shared" si="27"/>
        <v>0</v>
      </c>
      <c r="W112" s="157"/>
      <c r="X112" s="157" t="s">
        <v>270</v>
      </c>
      <c r="Y112" s="147"/>
      <c r="Z112" s="147"/>
      <c r="AA112" s="147"/>
      <c r="AB112" s="147"/>
      <c r="AC112" s="147"/>
      <c r="AD112" s="147"/>
      <c r="AE112" s="147"/>
      <c r="AF112" s="147"/>
      <c r="AG112" s="147" t="s">
        <v>1436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73">
        <v>99</v>
      </c>
      <c r="B113" s="174" t="s">
        <v>1593</v>
      </c>
      <c r="C113" s="182" t="s">
        <v>1578</v>
      </c>
      <c r="D113" s="175" t="s">
        <v>470</v>
      </c>
      <c r="E113" s="176">
        <v>3</v>
      </c>
      <c r="F113" s="177"/>
      <c r="G113" s="178">
        <f t="shared" si="21"/>
        <v>0</v>
      </c>
      <c r="H113" s="177"/>
      <c r="I113" s="178">
        <f t="shared" si="22"/>
        <v>0</v>
      </c>
      <c r="J113" s="177"/>
      <c r="K113" s="178">
        <f t="shared" si="23"/>
        <v>0</v>
      </c>
      <c r="L113" s="178">
        <v>15</v>
      </c>
      <c r="M113" s="178">
        <f t="shared" si="24"/>
        <v>0</v>
      </c>
      <c r="N113" s="178">
        <v>0</v>
      </c>
      <c r="O113" s="178">
        <f t="shared" si="25"/>
        <v>0</v>
      </c>
      <c r="P113" s="178">
        <v>0</v>
      </c>
      <c r="Q113" s="178">
        <f t="shared" si="26"/>
        <v>0</v>
      </c>
      <c r="R113" s="178"/>
      <c r="S113" s="178" t="s">
        <v>1428</v>
      </c>
      <c r="T113" s="179" t="s">
        <v>1429</v>
      </c>
      <c r="U113" s="157">
        <v>0</v>
      </c>
      <c r="V113" s="157">
        <f t="shared" si="27"/>
        <v>0</v>
      </c>
      <c r="W113" s="157"/>
      <c r="X113" s="157" t="s">
        <v>187</v>
      </c>
      <c r="Y113" s="147"/>
      <c r="Z113" s="147"/>
      <c r="AA113" s="147"/>
      <c r="AB113" s="147"/>
      <c r="AC113" s="147"/>
      <c r="AD113" s="147"/>
      <c r="AE113" s="147"/>
      <c r="AF113" s="147"/>
      <c r="AG113" s="147" t="s">
        <v>188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73">
        <v>100</v>
      </c>
      <c r="B114" s="174" t="s">
        <v>1594</v>
      </c>
      <c r="C114" s="182" t="s">
        <v>1580</v>
      </c>
      <c r="D114" s="175" t="s">
        <v>470</v>
      </c>
      <c r="E114" s="176">
        <v>5</v>
      </c>
      <c r="F114" s="177"/>
      <c r="G114" s="178">
        <f t="shared" si="21"/>
        <v>0</v>
      </c>
      <c r="H114" s="177"/>
      <c r="I114" s="178">
        <f t="shared" si="22"/>
        <v>0</v>
      </c>
      <c r="J114" s="177"/>
      <c r="K114" s="178">
        <f t="shared" si="23"/>
        <v>0</v>
      </c>
      <c r="L114" s="178">
        <v>15</v>
      </c>
      <c r="M114" s="178">
        <f t="shared" si="24"/>
        <v>0</v>
      </c>
      <c r="N114" s="178">
        <v>0</v>
      </c>
      <c r="O114" s="178">
        <f t="shared" si="25"/>
        <v>0</v>
      </c>
      <c r="P114" s="178">
        <v>0</v>
      </c>
      <c r="Q114" s="178">
        <f t="shared" si="26"/>
        <v>0</v>
      </c>
      <c r="R114" s="178"/>
      <c r="S114" s="178" t="s">
        <v>1428</v>
      </c>
      <c r="T114" s="179" t="s">
        <v>1429</v>
      </c>
      <c r="U114" s="157">
        <v>0</v>
      </c>
      <c r="V114" s="157">
        <f t="shared" si="27"/>
        <v>0</v>
      </c>
      <c r="W114" s="157"/>
      <c r="X114" s="157" t="s">
        <v>187</v>
      </c>
      <c r="Y114" s="147"/>
      <c r="Z114" s="147"/>
      <c r="AA114" s="147"/>
      <c r="AB114" s="147"/>
      <c r="AC114" s="147"/>
      <c r="AD114" s="147"/>
      <c r="AE114" s="147"/>
      <c r="AF114" s="147"/>
      <c r="AG114" s="147" t="s">
        <v>188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73">
        <v>101</v>
      </c>
      <c r="B115" s="174" t="s">
        <v>1595</v>
      </c>
      <c r="C115" s="182" t="s">
        <v>1582</v>
      </c>
      <c r="D115" s="175" t="s">
        <v>470</v>
      </c>
      <c r="E115" s="176">
        <v>12</v>
      </c>
      <c r="F115" s="177"/>
      <c r="G115" s="178">
        <f t="shared" si="21"/>
        <v>0</v>
      </c>
      <c r="H115" s="177"/>
      <c r="I115" s="178">
        <f t="shared" si="22"/>
        <v>0</v>
      </c>
      <c r="J115" s="177"/>
      <c r="K115" s="178">
        <f t="shared" si="23"/>
        <v>0</v>
      </c>
      <c r="L115" s="178">
        <v>15</v>
      </c>
      <c r="M115" s="178">
        <f t="shared" si="24"/>
        <v>0</v>
      </c>
      <c r="N115" s="178">
        <v>0</v>
      </c>
      <c r="O115" s="178">
        <f t="shared" si="25"/>
        <v>0</v>
      </c>
      <c r="P115" s="178">
        <v>0</v>
      </c>
      <c r="Q115" s="178">
        <f t="shared" si="26"/>
        <v>0</v>
      </c>
      <c r="R115" s="178"/>
      <c r="S115" s="178" t="s">
        <v>1428</v>
      </c>
      <c r="T115" s="179" t="s">
        <v>1429</v>
      </c>
      <c r="U115" s="157">
        <v>0</v>
      </c>
      <c r="V115" s="157">
        <f t="shared" si="27"/>
        <v>0</v>
      </c>
      <c r="W115" s="157"/>
      <c r="X115" s="157" t="s">
        <v>187</v>
      </c>
      <c r="Y115" s="147"/>
      <c r="Z115" s="147"/>
      <c r="AA115" s="147"/>
      <c r="AB115" s="147"/>
      <c r="AC115" s="147"/>
      <c r="AD115" s="147"/>
      <c r="AE115" s="147"/>
      <c r="AF115" s="147"/>
      <c r="AG115" s="147" t="s">
        <v>188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22.5" outlineLevel="1" x14ac:dyDescent="0.2">
      <c r="A116" s="166">
        <v>102</v>
      </c>
      <c r="B116" s="167" t="s">
        <v>1596</v>
      </c>
      <c r="C116" s="183" t="s">
        <v>1584</v>
      </c>
      <c r="D116" s="168" t="s">
        <v>588</v>
      </c>
      <c r="E116" s="169">
        <v>1</v>
      </c>
      <c r="F116" s="170"/>
      <c r="G116" s="171">
        <f t="shared" si="21"/>
        <v>0</v>
      </c>
      <c r="H116" s="170"/>
      <c r="I116" s="171">
        <f t="shared" si="22"/>
        <v>0</v>
      </c>
      <c r="J116" s="170"/>
      <c r="K116" s="171">
        <f t="shared" si="23"/>
        <v>0</v>
      </c>
      <c r="L116" s="171">
        <v>15</v>
      </c>
      <c r="M116" s="171">
        <f t="shared" si="24"/>
        <v>0</v>
      </c>
      <c r="N116" s="171">
        <v>0</v>
      </c>
      <c r="O116" s="171">
        <f t="shared" si="25"/>
        <v>0</v>
      </c>
      <c r="P116" s="171">
        <v>0</v>
      </c>
      <c r="Q116" s="171">
        <f t="shared" si="26"/>
        <v>0</v>
      </c>
      <c r="R116" s="171"/>
      <c r="S116" s="171" t="s">
        <v>185</v>
      </c>
      <c r="T116" s="172" t="s">
        <v>186</v>
      </c>
      <c r="U116" s="157">
        <v>0</v>
      </c>
      <c r="V116" s="157">
        <f t="shared" si="27"/>
        <v>0</v>
      </c>
      <c r="W116" s="157"/>
      <c r="X116" s="157" t="s">
        <v>270</v>
      </c>
      <c r="Y116" s="147"/>
      <c r="Z116" s="147"/>
      <c r="AA116" s="147"/>
      <c r="AB116" s="147"/>
      <c r="AC116" s="147"/>
      <c r="AD116" s="147"/>
      <c r="AE116" s="147"/>
      <c r="AF116" s="147"/>
      <c r="AG116" s="147" t="s">
        <v>1436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x14ac:dyDescent="0.2">
      <c r="A117" s="3"/>
      <c r="B117" s="4"/>
      <c r="C117" s="184"/>
      <c r="D117" s="6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AE117">
        <v>15</v>
      </c>
      <c r="AF117">
        <v>21</v>
      </c>
      <c r="AG117" t="s">
        <v>167</v>
      </c>
    </row>
    <row r="118" spans="1:60" x14ac:dyDescent="0.2">
      <c r="A118" s="150"/>
      <c r="B118" s="151" t="s">
        <v>31</v>
      </c>
      <c r="C118" s="185"/>
      <c r="D118" s="152"/>
      <c r="E118" s="153"/>
      <c r="F118" s="153"/>
      <c r="G118" s="180">
        <f>G8+G10+G12+G39+G75+G79+G92</f>
        <v>0</v>
      </c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AE118">
        <f>SUMIF(L7:L116,AE117,G7:G116)</f>
        <v>0</v>
      </c>
      <c r="AF118">
        <f>SUMIF(L7:L116,AF117,G7:G116)</f>
        <v>0</v>
      </c>
      <c r="AG118" t="s">
        <v>215</v>
      </c>
    </row>
    <row r="119" spans="1:60" x14ac:dyDescent="0.2">
      <c r="A119" s="3"/>
      <c r="B119" s="4"/>
      <c r="C119" s="184"/>
      <c r="D119" s="6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1:60" x14ac:dyDescent="0.2">
      <c r="A120" s="3"/>
      <c r="B120" s="4"/>
      <c r="C120" s="184"/>
      <c r="D120" s="6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1:60" x14ac:dyDescent="0.2">
      <c r="A121" s="273" t="s">
        <v>216</v>
      </c>
      <c r="B121" s="273"/>
      <c r="C121" s="274"/>
      <c r="D121" s="6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1:60" x14ac:dyDescent="0.2">
      <c r="A122" s="254"/>
      <c r="B122" s="255"/>
      <c r="C122" s="256"/>
      <c r="D122" s="255"/>
      <c r="E122" s="255"/>
      <c r="F122" s="255"/>
      <c r="G122" s="257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AG122" t="s">
        <v>217</v>
      </c>
    </row>
    <row r="123" spans="1:60" x14ac:dyDescent="0.2">
      <c r="A123" s="258"/>
      <c r="B123" s="259"/>
      <c r="C123" s="260"/>
      <c r="D123" s="259"/>
      <c r="E123" s="259"/>
      <c r="F123" s="259"/>
      <c r="G123" s="261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1:60" x14ac:dyDescent="0.2">
      <c r="A124" s="258"/>
      <c r="B124" s="259"/>
      <c r="C124" s="260"/>
      <c r="D124" s="259"/>
      <c r="E124" s="259"/>
      <c r="F124" s="259"/>
      <c r="G124" s="261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1:60" x14ac:dyDescent="0.2">
      <c r="A125" s="258"/>
      <c r="B125" s="259"/>
      <c r="C125" s="260"/>
      <c r="D125" s="259"/>
      <c r="E125" s="259"/>
      <c r="F125" s="259"/>
      <c r="G125" s="261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1:60" x14ac:dyDescent="0.2">
      <c r="A126" s="262"/>
      <c r="B126" s="263"/>
      <c r="C126" s="264"/>
      <c r="D126" s="263"/>
      <c r="E126" s="263"/>
      <c r="F126" s="263"/>
      <c r="G126" s="265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1:60" x14ac:dyDescent="0.2">
      <c r="A127" s="3"/>
      <c r="B127" s="4"/>
      <c r="C127" s="184"/>
      <c r="D127" s="6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1:60" x14ac:dyDescent="0.2">
      <c r="C128" s="186"/>
      <c r="D128" s="10"/>
      <c r="AG128" t="s">
        <v>218</v>
      </c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22:G126"/>
    <mergeCell ref="A1:G1"/>
    <mergeCell ref="C2:G2"/>
    <mergeCell ref="C3:G3"/>
    <mergeCell ref="C4:G4"/>
    <mergeCell ref="A121:C121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6" t="s">
        <v>7</v>
      </c>
      <c r="B1" s="266"/>
      <c r="C1" s="266"/>
      <c r="D1" s="266"/>
      <c r="E1" s="266"/>
      <c r="F1" s="266"/>
      <c r="G1" s="266"/>
      <c r="AG1" t="s">
        <v>155</v>
      </c>
    </row>
    <row r="2" spans="1:60" ht="24.95" customHeight="1" x14ac:dyDescent="0.2">
      <c r="A2" s="139" t="s">
        <v>8</v>
      </c>
      <c r="B2" s="49" t="s">
        <v>41</v>
      </c>
      <c r="C2" s="267" t="s">
        <v>42</v>
      </c>
      <c r="D2" s="268"/>
      <c r="E2" s="268"/>
      <c r="F2" s="268"/>
      <c r="G2" s="269"/>
      <c r="AG2" t="s">
        <v>156</v>
      </c>
    </row>
    <row r="3" spans="1:60" ht="24.95" customHeight="1" x14ac:dyDescent="0.2">
      <c r="A3" s="139" t="s">
        <v>9</v>
      </c>
      <c r="B3" s="49" t="s">
        <v>44</v>
      </c>
      <c r="C3" s="267" t="s">
        <v>45</v>
      </c>
      <c r="D3" s="268"/>
      <c r="E3" s="268"/>
      <c r="F3" s="268"/>
      <c r="G3" s="269"/>
      <c r="AC3" s="121" t="s">
        <v>156</v>
      </c>
      <c r="AG3" t="s">
        <v>157</v>
      </c>
    </row>
    <row r="4" spans="1:60" ht="24.95" customHeight="1" x14ac:dyDescent="0.2">
      <c r="A4" s="140" t="s">
        <v>10</v>
      </c>
      <c r="B4" s="141" t="s">
        <v>62</v>
      </c>
      <c r="C4" s="270" t="s">
        <v>63</v>
      </c>
      <c r="D4" s="271"/>
      <c r="E4" s="271"/>
      <c r="F4" s="271"/>
      <c r="G4" s="272"/>
      <c r="AG4" t="s">
        <v>158</v>
      </c>
    </row>
    <row r="5" spans="1:60" x14ac:dyDescent="0.2">
      <c r="D5" s="10"/>
    </row>
    <row r="6" spans="1:60" ht="38.25" x14ac:dyDescent="0.2">
      <c r="A6" s="143" t="s">
        <v>159</v>
      </c>
      <c r="B6" s="145" t="s">
        <v>160</v>
      </c>
      <c r="C6" s="145" t="s">
        <v>161</v>
      </c>
      <c r="D6" s="144" t="s">
        <v>162</v>
      </c>
      <c r="E6" s="143" t="s">
        <v>163</v>
      </c>
      <c r="F6" s="142" t="s">
        <v>164</v>
      </c>
      <c r="G6" s="143" t="s">
        <v>31</v>
      </c>
      <c r="H6" s="146" t="s">
        <v>32</v>
      </c>
      <c r="I6" s="146" t="s">
        <v>165</v>
      </c>
      <c r="J6" s="146" t="s">
        <v>33</v>
      </c>
      <c r="K6" s="146" t="s">
        <v>166</v>
      </c>
      <c r="L6" s="146" t="s">
        <v>167</v>
      </c>
      <c r="M6" s="146" t="s">
        <v>168</v>
      </c>
      <c r="N6" s="146" t="s">
        <v>169</v>
      </c>
      <c r="O6" s="146" t="s">
        <v>170</v>
      </c>
      <c r="P6" s="146" t="s">
        <v>171</v>
      </c>
      <c r="Q6" s="146" t="s">
        <v>172</v>
      </c>
      <c r="R6" s="146" t="s">
        <v>173</v>
      </c>
      <c r="S6" s="146" t="s">
        <v>174</v>
      </c>
      <c r="T6" s="146" t="s">
        <v>175</v>
      </c>
      <c r="U6" s="146" t="s">
        <v>176</v>
      </c>
      <c r="V6" s="146" t="s">
        <v>177</v>
      </c>
      <c r="W6" s="146" t="s">
        <v>178</v>
      </c>
      <c r="X6" s="146" t="s">
        <v>179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180</v>
      </c>
      <c r="B8" s="161" t="s">
        <v>72</v>
      </c>
      <c r="C8" s="181" t="s">
        <v>73</v>
      </c>
      <c r="D8" s="162"/>
      <c r="E8" s="163"/>
      <c r="F8" s="164"/>
      <c r="G8" s="164">
        <f>SUMIF(AG9:AG39,"&lt;&gt;NOR",G9:G39)</f>
        <v>0</v>
      </c>
      <c r="H8" s="164"/>
      <c r="I8" s="164">
        <f>SUM(I9:I39)</f>
        <v>0</v>
      </c>
      <c r="J8" s="164"/>
      <c r="K8" s="164">
        <f>SUM(K9:K39)</f>
        <v>0</v>
      </c>
      <c r="L8" s="164"/>
      <c r="M8" s="164">
        <f>SUM(M9:M39)</f>
        <v>0</v>
      </c>
      <c r="N8" s="164"/>
      <c r="O8" s="164">
        <f>SUM(O9:O39)</f>
        <v>0</v>
      </c>
      <c r="P8" s="164"/>
      <c r="Q8" s="164">
        <f>SUM(Q9:Q39)</f>
        <v>0</v>
      </c>
      <c r="R8" s="164"/>
      <c r="S8" s="164"/>
      <c r="T8" s="165"/>
      <c r="U8" s="159"/>
      <c r="V8" s="159">
        <f>SUM(V9:V39)</f>
        <v>0</v>
      </c>
      <c r="W8" s="159"/>
      <c r="X8" s="159"/>
      <c r="AG8" t="s">
        <v>181</v>
      </c>
    </row>
    <row r="9" spans="1:60" ht="22.5" outlineLevel="1" x14ac:dyDescent="0.2">
      <c r="A9" s="173">
        <v>1</v>
      </c>
      <c r="B9" s="174" t="s">
        <v>1597</v>
      </c>
      <c r="C9" s="182" t="s">
        <v>1598</v>
      </c>
      <c r="D9" s="175" t="s">
        <v>381</v>
      </c>
      <c r="E9" s="176">
        <v>60</v>
      </c>
      <c r="F9" s="177"/>
      <c r="G9" s="178">
        <f t="shared" ref="G9:G39" si="0">ROUND(E9*F9,2)</f>
        <v>0</v>
      </c>
      <c r="H9" s="177"/>
      <c r="I9" s="178">
        <f t="shared" ref="I9:I39" si="1">ROUND(E9*H9,2)</f>
        <v>0</v>
      </c>
      <c r="J9" s="177"/>
      <c r="K9" s="178">
        <f t="shared" ref="K9:K39" si="2">ROUND(E9*J9,2)</f>
        <v>0</v>
      </c>
      <c r="L9" s="178">
        <v>15</v>
      </c>
      <c r="M9" s="178">
        <f t="shared" ref="M9:M39" si="3">G9*(1+L9/100)</f>
        <v>0</v>
      </c>
      <c r="N9" s="178">
        <v>0</v>
      </c>
      <c r="O9" s="178">
        <f t="shared" ref="O9:O39" si="4">ROUND(E9*N9,2)</f>
        <v>0</v>
      </c>
      <c r="P9" s="178">
        <v>0</v>
      </c>
      <c r="Q9" s="178">
        <f t="shared" ref="Q9:Q39" si="5">ROUND(E9*P9,2)</f>
        <v>0</v>
      </c>
      <c r="R9" s="178"/>
      <c r="S9" s="178" t="s">
        <v>1428</v>
      </c>
      <c r="T9" s="179" t="s">
        <v>1429</v>
      </c>
      <c r="U9" s="157">
        <v>0</v>
      </c>
      <c r="V9" s="157">
        <f t="shared" ref="V9:V39" si="6">ROUND(E9*U9,2)</f>
        <v>0</v>
      </c>
      <c r="W9" s="157"/>
      <c r="X9" s="157" t="s">
        <v>187</v>
      </c>
      <c r="Y9" s="147"/>
      <c r="Z9" s="147"/>
      <c r="AA9" s="147"/>
      <c r="AB9" s="147"/>
      <c r="AC9" s="147"/>
      <c r="AD9" s="147"/>
      <c r="AE9" s="147"/>
      <c r="AF9" s="147"/>
      <c r="AG9" s="147" t="s">
        <v>188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t="22.5" outlineLevel="1" x14ac:dyDescent="0.2">
      <c r="A10" s="173">
        <v>2</v>
      </c>
      <c r="B10" s="174" t="s">
        <v>1599</v>
      </c>
      <c r="C10" s="182" t="s">
        <v>1600</v>
      </c>
      <c r="D10" s="175" t="s">
        <v>381</v>
      </c>
      <c r="E10" s="176">
        <v>12</v>
      </c>
      <c r="F10" s="177"/>
      <c r="G10" s="178">
        <f t="shared" si="0"/>
        <v>0</v>
      </c>
      <c r="H10" s="177"/>
      <c r="I10" s="178">
        <f t="shared" si="1"/>
        <v>0</v>
      </c>
      <c r="J10" s="177"/>
      <c r="K10" s="178">
        <f t="shared" si="2"/>
        <v>0</v>
      </c>
      <c r="L10" s="178">
        <v>15</v>
      </c>
      <c r="M10" s="178">
        <f t="shared" si="3"/>
        <v>0</v>
      </c>
      <c r="N10" s="178">
        <v>0</v>
      </c>
      <c r="O10" s="178">
        <f t="shared" si="4"/>
        <v>0</v>
      </c>
      <c r="P10" s="178">
        <v>0</v>
      </c>
      <c r="Q10" s="178">
        <f t="shared" si="5"/>
        <v>0</v>
      </c>
      <c r="R10" s="178"/>
      <c r="S10" s="178" t="s">
        <v>1428</v>
      </c>
      <c r="T10" s="179" t="s">
        <v>1429</v>
      </c>
      <c r="U10" s="157">
        <v>0</v>
      </c>
      <c r="V10" s="157">
        <f t="shared" si="6"/>
        <v>0</v>
      </c>
      <c r="W10" s="157"/>
      <c r="X10" s="157" t="s">
        <v>187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188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22.5" outlineLevel="1" x14ac:dyDescent="0.2">
      <c r="A11" s="173">
        <v>3</v>
      </c>
      <c r="B11" s="174" t="s">
        <v>1601</v>
      </c>
      <c r="C11" s="182" t="s">
        <v>1602</v>
      </c>
      <c r="D11" s="175" t="s">
        <v>381</v>
      </c>
      <c r="E11" s="176">
        <v>100</v>
      </c>
      <c r="F11" s="177"/>
      <c r="G11" s="178">
        <f t="shared" si="0"/>
        <v>0</v>
      </c>
      <c r="H11" s="177"/>
      <c r="I11" s="178">
        <f t="shared" si="1"/>
        <v>0</v>
      </c>
      <c r="J11" s="177"/>
      <c r="K11" s="178">
        <f t="shared" si="2"/>
        <v>0</v>
      </c>
      <c r="L11" s="178">
        <v>15</v>
      </c>
      <c r="M11" s="178">
        <f t="shared" si="3"/>
        <v>0</v>
      </c>
      <c r="N11" s="178">
        <v>0</v>
      </c>
      <c r="O11" s="178">
        <f t="shared" si="4"/>
        <v>0</v>
      </c>
      <c r="P11" s="178">
        <v>0</v>
      </c>
      <c r="Q11" s="178">
        <f t="shared" si="5"/>
        <v>0</v>
      </c>
      <c r="R11" s="178"/>
      <c r="S11" s="178" t="s">
        <v>1428</v>
      </c>
      <c r="T11" s="179" t="s">
        <v>1429</v>
      </c>
      <c r="U11" s="157">
        <v>0</v>
      </c>
      <c r="V11" s="157">
        <f t="shared" si="6"/>
        <v>0</v>
      </c>
      <c r="W11" s="157"/>
      <c r="X11" s="157" t="s">
        <v>187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188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22.5" outlineLevel="1" x14ac:dyDescent="0.2">
      <c r="A12" s="173">
        <v>4</v>
      </c>
      <c r="B12" s="174" t="s">
        <v>1603</v>
      </c>
      <c r="C12" s="182" t="s">
        <v>1604</v>
      </c>
      <c r="D12" s="175" t="s">
        <v>381</v>
      </c>
      <c r="E12" s="176">
        <v>389</v>
      </c>
      <c r="F12" s="177"/>
      <c r="G12" s="178">
        <f t="shared" si="0"/>
        <v>0</v>
      </c>
      <c r="H12" s="177"/>
      <c r="I12" s="178">
        <f t="shared" si="1"/>
        <v>0</v>
      </c>
      <c r="J12" s="177"/>
      <c r="K12" s="178">
        <f t="shared" si="2"/>
        <v>0</v>
      </c>
      <c r="L12" s="178">
        <v>15</v>
      </c>
      <c r="M12" s="178">
        <f t="shared" si="3"/>
        <v>0</v>
      </c>
      <c r="N12" s="178">
        <v>0</v>
      </c>
      <c r="O12" s="178">
        <f t="shared" si="4"/>
        <v>0</v>
      </c>
      <c r="P12" s="178">
        <v>0</v>
      </c>
      <c r="Q12" s="178">
        <f t="shared" si="5"/>
        <v>0</v>
      </c>
      <c r="R12" s="178"/>
      <c r="S12" s="178" t="s">
        <v>1428</v>
      </c>
      <c r="T12" s="179" t="s">
        <v>1429</v>
      </c>
      <c r="U12" s="157">
        <v>0</v>
      </c>
      <c r="V12" s="157">
        <f t="shared" si="6"/>
        <v>0</v>
      </c>
      <c r="W12" s="157"/>
      <c r="X12" s="157" t="s">
        <v>187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188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73">
        <v>5</v>
      </c>
      <c r="B13" s="174" t="s">
        <v>1605</v>
      </c>
      <c r="C13" s="182" t="s">
        <v>1606</v>
      </c>
      <c r="D13" s="175" t="s">
        <v>588</v>
      </c>
      <c r="E13" s="176">
        <v>18</v>
      </c>
      <c r="F13" s="177"/>
      <c r="G13" s="178">
        <f t="shared" si="0"/>
        <v>0</v>
      </c>
      <c r="H13" s="177"/>
      <c r="I13" s="178">
        <f t="shared" si="1"/>
        <v>0</v>
      </c>
      <c r="J13" s="177"/>
      <c r="K13" s="178">
        <f t="shared" si="2"/>
        <v>0</v>
      </c>
      <c r="L13" s="178">
        <v>15</v>
      </c>
      <c r="M13" s="178">
        <f t="shared" si="3"/>
        <v>0</v>
      </c>
      <c r="N13" s="178">
        <v>0</v>
      </c>
      <c r="O13" s="178">
        <f t="shared" si="4"/>
        <v>0</v>
      </c>
      <c r="P13" s="178">
        <v>0</v>
      </c>
      <c r="Q13" s="178">
        <f t="shared" si="5"/>
        <v>0</v>
      </c>
      <c r="R13" s="178"/>
      <c r="S13" s="178" t="s">
        <v>1428</v>
      </c>
      <c r="T13" s="179" t="s">
        <v>1429</v>
      </c>
      <c r="U13" s="157">
        <v>0</v>
      </c>
      <c r="V13" s="157">
        <f t="shared" si="6"/>
        <v>0</v>
      </c>
      <c r="W13" s="157"/>
      <c r="X13" s="157" t="s">
        <v>187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188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73">
        <v>6</v>
      </c>
      <c r="B14" s="174" t="s">
        <v>1607</v>
      </c>
      <c r="C14" s="182" t="s">
        <v>1608</v>
      </c>
      <c r="D14" s="175" t="s">
        <v>588</v>
      </c>
      <c r="E14" s="176">
        <v>8</v>
      </c>
      <c r="F14" s="177"/>
      <c r="G14" s="178">
        <f t="shared" si="0"/>
        <v>0</v>
      </c>
      <c r="H14" s="177"/>
      <c r="I14" s="178">
        <f t="shared" si="1"/>
        <v>0</v>
      </c>
      <c r="J14" s="177"/>
      <c r="K14" s="178">
        <f t="shared" si="2"/>
        <v>0</v>
      </c>
      <c r="L14" s="178">
        <v>15</v>
      </c>
      <c r="M14" s="178">
        <f t="shared" si="3"/>
        <v>0</v>
      </c>
      <c r="N14" s="178">
        <v>0</v>
      </c>
      <c r="O14" s="178">
        <f t="shared" si="4"/>
        <v>0</v>
      </c>
      <c r="P14" s="178">
        <v>0</v>
      </c>
      <c r="Q14" s="178">
        <f t="shared" si="5"/>
        <v>0</v>
      </c>
      <c r="R14" s="178"/>
      <c r="S14" s="178" t="s">
        <v>1428</v>
      </c>
      <c r="T14" s="179" t="s">
        <v>1429</v>
      </c>
      <c r="U14" s="157">
        <v>0</v>
      </c>
      <c r="V14" s="157">
        <f t="shared" si="6"/>
        <v>0</v>
      </c>
      <c r="W14" s="157"/>
      <c r="X14" s="157" t="s">
        <v>187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188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 x14ac:dyDescent="0.2">
      <c r="A15" s="173">
        <v>7</v>
      </c>
      <c r="B15" s="174" t="s">
        <v>1609</v>
      </c>
      <c r="C15" s="182" t="s">
        <v>1610</v>
      </c>
      <c r="D15" s="175" t="s">
        <v>588</v>
      </c>
      <c r="E15" s="176">
        <v>6</v>
      </c>
      <c r="F15" s="177"/>
      <c r="G15" s="178">
        <f t="shared" si="0"/>
        <v>0</v>
      </c>
      <c r="H15" s="177"/>
      <c r="I15" s="178">
        <f t="shared" si="1"/>
        <v>0</v>
      </c>
      <c r="J15" s="177"/>
      <c r="K15" s="178">
        <f t="shared" si="2"/>
        <v>0</v>
      </c>
      <c r="L15" s="178">
        <v>15</v>
      </c>
      <c r="M15" s="178">
        <f t="shared" si="3"/>
        <v>0</v>
      </c>
      <c r="N15" s="178">
        <v>0</v>
      </c>
      <c r="O15" s="178">
        <f t="shared" si="4"/>
        <v>0</v>
      </c>
      <c r="P15" s="178">
        <v>0</v>
      </c>
      <c r="Q15" s="178">
        <f t="shared" si="5"/>
        <v>0</v>
      </c>
      <c r="R15" s="178"/>
      <c r="S15" s="178" t="s">
        <v>1428</v>
      </c>
      <c r="T15" s="179" t="s">
        <v>1429</v>
      </c>
      <c r="U15" s="157">
        <v>0</v>
      </c>
      <c r="V15" s="157">
        <f t="shared" si="6"/>
        <v>0</v>
      </c>
      <c r="W15" s="157"/>
      <c r="X15" s="157" t="s">
        <v>187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188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3">
        <v>8</v>
      </c>
      <c r="B16" s="174" t="s">
        <v>1611</v>
      </c>
      <c r="C16" s="182" t="s">
        <v>1612</v>
      </c>
      <c r="D16" s="175" t="s">
        <v>588</v>
      </c>
      <c r="E16" s="176">
        <v>20</v>
      </c>
      <c r="F16" s="177"/>
      <c r="G16" s="178">
        <f t="shared" si="0"/>
        <v>0</v>
      </c>
      <c r="H16" s="177"/>
      <c r="I16" s="178">
        <f t="shared" si="1"/>
        <v>0</v>
      </c>
      <c r="J16" s="177"/>
      <c r="K16" s="178">
        <f t="shared" si="2"/>
        <v>0</v>
      </c>
      <c r="L16" s="178">
        <v>15</v>
      </c>
      <c r="M16" s="178">
        <f t="shared" si="3"/>
        <v>0</v>
      </c>
      <c r="N16" s="178">
        <v>0</v>
      </c>
      <c r="O16" s="178">
        <f t="shared" si="4"/>
        <v>0</v>
      </c>
      <c r="P16" s="178">
        <v>0</v>
      </c>
      <c r="Q16" s="178">
        <f t="shared" si="5"/>
        <v>0</v>
      </c>
      <c r="R16" s="178"/>
      <c r="S16" s="178" t="s">
        <v>1428</v>
      </c>
      <c r="T16" s="179" t="s">
        <v>1429</v>
      </c>
      <c r="U16" s="157">
        <v>0</v>
      </c>
      <c r="V16" s="157">
        <f t="shared" si="6"/>
        <v>0</v>
      </c>
      <c r="W16" s="157"/>
      <c r="X16" s="157" t="s">
        <v>187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188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3">
        <v>9</v>
      </c>
      <c r="B17" s="174" t="s">
        <v>1613</v>
      </c>
      <c r="C17" s="182" t="s">
        <v>1614</v>
      </c>
      <c r="D17" s="175" t="s">
        <v>381</v>
      </c>
      <c r="E17" s="176">
        <v>12</v>
      </c>
      <c r="F17" s="177"/>
      <c r="G17" s="178">
        <f t="shared" si="0"/>
        <v>0</v>
      </c>
      <c r="H17" s="177"/>
      <c r="I17" s="178">
        <f t="shared" si="1"/>
        <v>0</v>
      </c>
      <c r="J17" s="177"/>
      <c r="K17" s="178">
        <f t="shared" si="2"/>
        <v>0</v>
      </c>
      <c r="L17" s="178">
        <v>15</v>
      </c>
      <c r="M17" s="178">
        <f t="shared" si="3"/>
        <v>0</v>
      </c>
      <c r="N17" s="178">
        <v>0</v>
      </c>
      <c r="O17" s="178">
        <f t="shared" si="4"/>
        <v>0</v>
      </c>
      <c r="P17" s="178">
        <v>0</v>
      </c>
      <c r="Q17" s="178">
        <f t="shared" si="5"/>
        <v>0</v>
      </c>
      <c r="R17" s="178"/>
      <c r="S17" s="178" t="s">
        <v>1428</v>
      </c>
      <c r="T17" s="179" t="s">
        <v>1429</v>
      </c>
      <c r="U17" s="157">
        <v>0</v>
      </c>
      <c r="V17" s="157">
        <f t="shared" si="6"/>
        <v>0</v>
      </c>
      <c r="W17" s="157"/>
      <c r="X17" s="157" t="s">
        <v>187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188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73">
        <v>10</v>
      </c>
      <c r="B18" s="174" t="s">
        <v>1615</v>
      </c>
      <c r="C18" s="182" t="s">
        <v>1616</v>
      </c>
      <c r="D18" s="175" t="s">
        <v>588</v>
      </c>
      <c r="E18" s="176">
        <v>10</v>
      </c>
      <c r="F18" s="177"/>
      <c r="G18" s="178">
        <f t="shared" si="0"/>
        <v>0</v>
      </c>
      <c r="H18" s="177"/>
      <c r="I18" s="178">
        <f t="shared" si="1"/>
        <v>0</v>
      </c>
      <c r="J18" s="177"/>
      <c r="K18" s="178">
        <f t="shared" si="2"/>
        <v>0</v>
      </c>
      <c r="L18" s="178">
        <v>15</v>
      </c>
      <c r="M18" s="178">
        <f t="shared" si="3"/>
        <v>0</v>
      </c>
      <c r="N18" s="178">
        <v>0</v>
      </c>
      <c r="O18" s="178">
        <f t="shared" si="4"/>
        <v>0</v>
      </c>
      <c r="P18" s="178">
        <v>0</v>
      </c>
      <c r="Q18" s="178">
        <f t="shared" si="5"/>
        <v>0</v>
      </c>
      <c r="R18" s="178"/>
      <c r="S18" s="178" t="s">
        <v>1428</v>
      </c>
      <c r="T18" s="179" t="s">
        <v>1429</v>
      </c>
      <c r="U18" s="157">
        <v>0</v>
      </c>
      <c r="V18" s="157">
        <f t="shared" si="6"/>
        <v>0</v>
      </c>
      <c r="W18" s="157"/>
      <c r="X18" s="157" t="s">
        <v>187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188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73">
        <v>11</v>
      </c>
      <c r="B19" s="174" t="s">
        <v>1577</v>
      </c>
      <c r="C19" s="182" t="s">
        <v>1578</v>
      </c>
      <c r="D19" s="175" t="s">
        <v>470</v>
      </c>
      <c r="E19" s="176">
        <v>5</v>
      </c>
      <c r="F19" s="177"/>
      <c r="G19" s="178">
        <f t="shared" si="0"/>
        <v>0</v>
      </c>
      <c r="H19" s="177"/>
      <c r="I19" s="178">
        <f t="shared" si="1"/>
        <v>0</v>
      </c>
      <c r="J19" s="177"/>
      <c r="K19" s="178">
        <f t="shared" si="2"/>
        <v>0</v>
      </c>
      <c r="L19" s="178">
        <v>15</v>
      </c>
      <c r="M19" s="178">
        <f t="shared" si="3"/>
        <v>0</v>
      </c>
      <c r="N19" s="178">
        <v>0</v>
      </c>
      <c r="O19" s="178">
        <f t="shared" si="4"/>
        <v>0</v>
      </c>
      <c r="P19" s="178">
        <v>0</v>
      </c>
      <c r="Q19" s="178">
        <f t="shared" si="5"/>
        <v>0</v>
      </c>
      <c r="R19" s="178"/>
      <c r="S19" s="178" t="s">
        <v>1428</v>
      </c>
      <c r="T19" s="179" t="s">
        <v>1429</v>
      </c>
      <c r="U19" s="157">
        <v>0</v>
      </c>
      <c r="V19" s="157">
        <f t="shared" si="6"/>
        <v>0</v>
      </c>
      <c r="W19" s="157"/>
      <c r="X19" s="157" t="s">
        <v>187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188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outlineLevel="1" x14ac:dyDescent="0.2">
      <c r="A20" s="173">
        <v>12</v>
      </c>
      <c r="B20" s="174" t="s">
        <v>1617</v>
      </c>
      <c r="C20" s="182" t="s">
        <v>1618</v>
      </c>
      <c r="D20" s="175" t="s">
        <v>588</v>
      </c>
      <c r="E20" s="176">
        <v>1</v>
      </c>
      <c r="F20" s="177"/>
      <c r="G20" s="178">
        <f t="shared" si="0"/>
        <v>0</v>
      </c>
      <c r="H20" s="177"/>
      <c r="I20" s="178">
        <f t="shared" si="1"/>
        <v>0</v>
      </c>
      <c r="J20" s="177"/>
      <c r="K20" s="178">
        <f t="shared" si="2"/>
        <v>0</v>
      </c>
      <c r="L20" s="178">
        <v>15</v>
      </c>
      <c r="M20" s="178">
        <f t="shared" si="3"/>
        <v>0</v>
      </c>
      <c r="N20" s="178">
        <v>0</v>
      </c>
      <c r="O20" s="178">
        <f t="shared" si="4"/>
        <v>0</v>
      </c>
      <c r="P20" s="178">
        <v>0</v>
      </c>
      <c r="Q20" s="178">
        <f t="shared" si="5"/>
        <v>0</v>
      </c>
      <c r="R20" s="178"/>
      <c r="S20" s="178" t="s">
        <v>185</v>
      </c>
      <c r="T20" s="179" t="s">
        <v>186</v>
      </c>
      <c r="U20" s="157">
        <v>0</v>
      </c>
      <c r="V20" s="157">
        <f t="shared" si="6"/>
        <v>0</v>
      </c>
      <c r="W20" s="157"/>
      <c r="X20" s="157" t="s">
        <v>187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188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3">
        <v>13</v>
      </c>
      <c r="B21" s="174" t="s">
        <v>1619</v>
      </c>
      <c r="C21" s="182" t="s">
        <v>1620</v>
      </c>
      <c r="D21" s="175" t="s">
        <v>268</v>
      </c>
      <c r="E21" s="176">
        <v>7.5</v>
      </c>
      <c r="F21" s="177"/>
      <c r="G21" s="178">
        <f t="shared" si="0"/>
        <v>0</v>
      </c>
      <c r="H21" s="177"/>
      <c r="I21" s="178">
        <f t="shared" si="1"/>
        <v>0</v>
      </c>
      <c r="J21" s="177"/>
      <c r="K21" s="178">
        <f t="shared" si="2"/>
        <v>0</v>
      </c>
      <c r="L21" s="178">
        <v>15</v>
      </c>
      <c r="M21" s="178">
        <f t="shared" si="3"/>
        <v>0</v>
      </c>
      <c r="N21" s="178">
        <v>0</v>
      </c>
      <c r="O21" s="178">
        <f t="shared" si="4"/>
        <v>0</v>
      </c>
      <c r="P21" s="178">
        <v>0</v>
      </c>
      <c r="Q21" s="178">
        <f t="shared" si="5"/>
        <v>0</v>
      </c>
      <c r="R21" s="178"/>
      <c r="S21" s="178" t="s">
        <v>1428</v>
      </c>
      <c r="T21" s="179" t="s">
        <v>1429</v>
      </c>
      <c r="U21" s="157">
        <v>0</v>
      </c>
      <c r="V21" s="157">
        <f t="shared" si="6"/>
        <v>0</v>
      </c>
      <c r="W21" s="157"/>
      <c r="X21" s="157" t="s">
        <v>270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1436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3">
        <v>14</v>
      </c>
      <c r="B22" s="174" t="s">
        <v>1621</v>
      </c>
      <c r="C22" s="182" t="s">
        <v>1622</v>
      </c>
      <c r="D22" s="175" t="s">
        <v>268</v>
      </c>
      <c r="E22" s="176">
        <v>3.5</v>
      </c>
      <c r="F22" s="177"/>
      <c r="G22" s="178">
        <f t="shared" si="0"/>
        <v>0</v>
      </c>
      <c r="H22" s="177"/>
      <c r="I22" s="178">
        <f t="shared" si="1"/>
        <v>0</v>
      </c>
      <c r="J22" s="177"/>
      <c r="K22" s="178">
        <f t="shared" si="2"/>
        <v>0</v>
      </c>
      <c r="L22" s="178">
        <v>15</v>
      </c>
      <c r="M22" s="178">
        <f t="shared" si="3"/>
        <v>0</v>
      </c>
      <c r="N22" s="178">
        <v>0</v>
      </c>
      <c r="O22" s="178">
        <f t="shared" si="4"/>
        <v>0</v>
      </c>
      <c r="P22" s="178">
        <v>0</v>
      </c>
      <c r="Q22" s="178">
        <f t="shared" si="5"/>
        <v>0</v>
      </c>
      <c r="R22" s="178"/>
      <c r="S22" s="178" t="s">
        <v>1428</v>
      </c>
      <c r="T22" s="179" t="s">
        <v>1429</v>
      </c>
      <c r="U22" s="157">
        <v>0</v>
      </c>
      <c r="V22" s="157">
        <f t="shared" si="6"/>
        <v>0</v>
      </c>
      <c r="W22" s="157"/>
      <c r="X22" s="157" t="s">
        <v>270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1436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3">
        <v>15</v>
      </c>
      <c r="B23" s="174" t="s">
        <v>1623</v>
      </c>
      <c r="C23" s="182" t="s">
        <v>1624</v>
      </c>
      <c r="D23" s="175" t="s">
        <v>268</v>
      </c>
      <c r="E23" s="176">
        <v>57</v>
      </c>
      <c r="F23" s="177"/>
      <c r="G23" s="178">
        <f t="shared" si="0"/>
        <v>0</v>
      </c>
      <c r="H23" s="177"/>
      <c r="I23" s="178">
        <f t="shared" si="1"/>
        <v>0</v>
      </c>
      <c r="J23" s="177"/>
      <c r="K23" s="178">
        <f t="shared" si="2"/>
        <v>0</v>
      </c>
      <c r="L23" s="178">
        <v>15</v>
      </c>
      <c r="M23" s="178">
        <f t="shared" si="3"/>
        <v>0</v>
      </c>
      <c r="N23" s="178">
        <v>0</v>
      </c>
      <c r="O23" s="178">
        <f t="shared" si="4"/>
        <v>0</v>
      </c>
      <c r="P23" s="178">
        <v>0</v>
      </c>
      <c r="Q23" s="178">
        <f t="shared" si="5"/>
        <v>0</v>
      </c>
      <c r="R23" s="178"/>
      <c r="S23" s="178" t="s">
        <v>1428</v>
      </c>
      <c r="T23" s="179" t="s">
        <v>1429</v>
      </c>
      <c r="U23" s="157">
        <v>0</v>
      </c>
      <c r="V23" s="157">
        <f t="shared" si="6"/>
        <v>0</v>
      </c>
      <c r="W23" s="157"/>
      <c r="X23" s="157" t="s">
        <v>270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1436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33.75" outlineLevel="1" x14ac:dyDescent="0.2">
      <c r="A24" s="173">
        <v>16</v>
      </c>
      <c r="B24" s="174" t="s">
        <v>1625</v>
      </c>
      <c r="C24" s="182" t="s">
        <v>1626</v>
      </c>
      <c r="D24" s="175" t="s">
        <v>588</v>
      </c>
      <c r="E24" s="176">
        <v>6</v>
      </c>
      <c r="F24" s="177"/>
      <c r="G24" s="178">
        <f t="shared" si="0"/>
        <v>0</v>
      </c>
      <c r="H24" s="177"/>
      <c r="I24" s="178">
        <f t="shared" si="1"/>
        <v>0</v>
      </c>
      <c r="J24" s="177"/>
      <c r="K24" s="178">
        <f t="shared" si="2"/>
        <v>0</v>
      </c>
      <c r="L24" s="178">
        <v>15</v>
      </c>
      <c r="M24" s="178">
        <f t="shared" si="3"/>
        <v>0</v>
      </c>
      <c r="N24" s="178">
        <v>0</v>
      </c>
      <c r="O24" s="178">
        <f t="shared" si="4"/>
        <v>0</v>
      </c>
      <c r="P24" s="178">
        <v>0</v>
      </c>
      <c r="Q24" s="178">
        <f t="shared" si="5"/>
        <v>0</v>
      </c>
      <c r="R24" s="178"/>
      <c r="S24" s="178" t="s">
        <v>185</v>
      </c>
      <c r="T24" s="179" t="s">
        <v>186</v>
      </c>
      <c r="U24" s="157">
        <v>0</v>
      </c>
      <c r="V24" s="157">
        <f t="shared" si="6"/>
        <v>0</v>
      </c>
      <c r="W24" s="157"/>
      <c r="X24" s="157" t="s">
        <v>270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1436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73">
        <v>17</v>
      </c>
      <c r="B25" s="174" t="s">
        <v>1627</v>
      </c>
      <c r="C25" s="182" t="s">
        <v>1628</v>
      </c>
      <c r="D25" s="175" t="s">
        <v>588</v>
      </c>
      <c r="E25" s="176">
        <v>100</v>
      </c>
      <c r="F25" s="177"/>
      <c r="G25" s="178">
        <f t="shared" si="0"/>
        <v>0</v>
      </c>
      <c r="H25" s="177"/>
      <c r="I25" s="178">
        <f t="shared" si="1"/>
        <v>0</v>
      </c>
      <c r="J25" s="177"/>
      <c r="K25" s="178">
        <f t="shared" si="2"/>
        <v>0</v>
      </c>
      <c r="L25" s="178">
        <v>15</v>
      </c>
      <c r="M25" s="178">
        <f t="shared" si="3"/>
        <v>0</v>
      </c>
      <c r="N25" s="178">
        <v>0</v>
      </c>
      <c r="O25" s="178">
        <f t="shared" si="4"/>
        <v>0</v>
      </c>
      <c r="P25" s="178">
        <v>0</v>
      </c>
      <c r="Q25" s="178">
        <f t="shared" si="5"/>
        <v>0</v>
      </c>
      <c r="R25" s="178"/>
      <c r="S25" s="178" t="s">
        <v>185</v>
      </c>
      <c r="T25" s="179" t="s">
        <v>186</v>
      </c>
      <c r="U25" s="157">
        <v>0</v>
      </c>
      <c r="V25" s="157">
        <f t="shared" si="6"/>
        <v>0</v>
      </c>
      <c r="W25" s="157"/>
      <c r="X25" s="157" t="s">
        <v>270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1436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2.5" outlineLevel="1" x14ac:dyDescent="0.2">
      <c r="A26" s="173">
        <v>18</v>
      </c>
      <c r="B26" s="174" t="s">
        <v>1629</v>
      </c>
      <c r="C26" s="182" t="s">
        <v>1630</v>
      </c>
      <c r="D26" s="175" t="s">
        <v>588</v>
      </c>
      <c r="E26" s="176">
        <v>12</v>
      </c>
      <c r="F26" s="177"/>
      <c r="G26" s="178">
        <f t="shared" si="0"/>
        <v>0</v>
      </c>
      <c r="H26" s="177"/>
      <c r="I26" s="178">
        <f t="shared" si="1"/>
        <v>0</v>
      </c>
      <c r="J26" s="177"/>
      <c r="K26" s="178">
        <f t="shared" si="2"/>
        <v>0</v>
      </c>
      <c r="L26" s="178">
        <v>15</v>
      </c>
      <c r="M26" s="178">
        <f t="shared" si="3"/>
        <v>0</v>
      </c>
      <c r="N26" s="178">
        <v>0</v>
      </c>
      <c r="O26" s="178">
        <f t="shared" si="4"/>
        <v>0</v>
      </c>
      <c r="P26" s="178">
        <v>0</v>
      </c>
      <c r="Q26" s="178">
        <f t="shared" si="5"/>
        <v>0</v>
      </c>
      <c r="R26" s="178"/>
      <c r="S26" s="178" t="s">
        <v>185</v>
      </c>
      <c r="T26" s="179" t="s">
        <v>186</v>
      </c>
      <c r="U26" s="157">
        <v>0</v>
      </c>
      <c r="V26" s="157">
        <f t="shared" si="6"/>
        <v>0</v>
      </c>
      <c r="W26" s="157"/>
      <c r="X26" s="157" t="s">
        <v>270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1436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3">
        <v>19</v>
      </c>
      <c r="B27" s="174" t="s">
        <v>1631</v>
      </c>
      <c r="C27" s="182" t="s">
        <v>1632</v>
      </c>
      <c r="D27" s="175" t="s">
        <v>588</v>
      </c>
      <c r="E27" s="176">
        <v>6</v>
      </c>
      <c r="F27" s="177"/>
      <c r="G27" s="178">
        <f t="shared" si="0"/>
        <v>0</v>
      </c>
      <c r="H27" s="177"/>
      <c r="I27" s="178">
        <f t="shared" si="1"/>
        <v>0</v>
      </c>
      <c r="J27" s="177"/>
      <c r="K27" s="178">
        <f t="shared" si="2"/>
        <v>0</v>
      </c>
      <c r="L27" s="178">
        <v>15</v>
      </c>
      <c r="M27" s="178">
        <f t="shared" si="3"/>
        <v>0</v>
      </c>
      <c r="N27" s="178">
        <v>0</v>
      </c>
      <c r="O27" s="178">
        <f t="shared" si="4"/>
        <v>0</v>
      </c>
      <c r="P27" s="178">
        <v>0</v>
      </c>
      <c r="Q27" s="178">
        <f t="shared" si="5"/>
        <v>0</v>
      </c>
      <c r="R27" s="178"/>
      <c r="S27" s="178" t="s">
        <v>185</v>
      </c>
      <c r="T27" s="179" t="s">
        <v>186</v>
      </c>
      <c r="U27" s="157">
        <v>0</v>
      </c>
      <c r="V27" s="157">
        <f t="shared" si="6"/>
        <v>0</v>
      </c>
      <c r="W27" s="157"/>
      <c r="X27" s="157" t="s">
        <v>270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1436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2.5" outlineLevel="1" x14ac:dyDescent="0.2">
      <c r="A28" s="173">
        <v>20</v>
      </c>
      <c r="B28" s="174" t="s">
        <v>1633</v>
      </c>
      <c r="C28" s="182" t="s">
        <v>1634</v>
      </c>
      <c r="D28" s="175" t="s">
        <v>588</v>
      </c>
      <c r="E28" s="176">
        <v>8</v>
      </c>
      <c r="F28" s="177"/>
      <c r="G28" s="178">
        <f t="shared" si="0"/>
        <v>0</v>
      </c>
      <c r="H28" s="177"/>
      <c r="I28" s="178">
        <f t="shared" si="1"/>
        <v>0</v>
      </c>
      <c r="J28" s="177"/>
      <c r="K28" s="178">
        <f t="shared" si="2"/>
        <v>0</v>
      </c>
      <c r="L28" s="178">
        <v>15</v>
      </c>
      <c r="M28" s="178">
        <f t="shared" si="3"/>
        <v>0</v>
      </c>
      <c r="N28" s="178">
        <v>0</v>
      </c>
      <c r="O28" s="178">
        <f t="shared" si="4"/>
        <v>0</v>
      </c>
      <c r="P28" s="178">
        <v>0</v>
      </c>
      <c r="Q28" s="178">
        <f t="shared" si="5"/>
        <v>0</v>
      </c>
      <c r="R28" s="178"/>
      <c r="S28" s="178" t="s">
        <v>185</v>
      </c>
      <c r="T28" s="179" t="s">
        <v>186</v>
      </c>
      <c r="U28" s="157">
        <v>0</v>
      </c>
      <c r="V28" s="157">
        <f t="shared" si="6"/>
        <v>0</v>
      </c>
      <c r="W28" s="157"/>
      <c r="X28" s="157" t="s">
        <v>270</v>
      </c>
      <c r="Y28" s="147"/>
      <c r="Z28" s="147"/>
      <c r="AA28" s="147"/>
      <c r="AB28" s="147"/>
      <c r="AC28" s="147"/>
      <c r="AD28" s="147"/>
      <c r="AE28" s="147"/>
      <c r="AF28" s="147"/>
      <c r="AG28" s="147" t="s">
        <v>1436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73">
        <v>21</v>
      </c>
      <c r="B29" s="174" t="s">
        <v>1635</v>
      </c>
      <c r="C29" s="182" t="s">
        <v>1636</v>
      </c>
      <c r="D29" s="175" t="s">
        <v>588</v>
      </c>
      <c r="E29" s="176">
        <v>6</v>
      </c>
      <c r="F29" s="177"/>
      <c r="G29" s="178">
        <f t="shared" si="0"/>
        <v>0</v>
      </c>
      <c r="H29" s="177"/>
      <c r="I29" s="178">
        <f t="shared" si="1"/>
        <v>0</v>
      </c>
      <c r="J29" s="177"/>
      <c r="K29" s="178">
        <f t="shared" si="2"/>
        <v>0</v>
      </c>
      <c r="L29" s="178">
        <v>15</v>
      </c>
      <c r="M29" s="178">
        <f t="shared" si="3"/>
        <v>0</v>
      </c>
      <c r="N29" s="178">
        <v>0</v>
      </c>
      <c r="O29" s="178">
        <f t="shared" si="4"/>
        <v>0</v>
      </c>
      <c r="P29" s="178">
        <v>0</v>
      </c>
      <c r="Q29" s="178">
        <f t="shared" si="5"/>
        <v>0</v>
      </c>
      <c r="R29" s="178"/>
      <c r="S29" s="178" t="s">
        <v>185</v>
      </c>
      <c r="T29" s="179" t="s">
        <v>186</v>
      </c>
      <c r="U29" s="157">
        <v>0</v>
      </c>
      <c r="V29" s="157">
        <f t="shared" si="6"/>
        <v>0</v>
      </c>
      <c r="W29" s="157"/>
      <c r="X29" s="157" t="s">
        <v>270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1436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3">
        <v>22</v>
      </c>
      <c r="B30" s="174" t="s">
        <v>1637</v>
      </c>
      <c r="C30" s="182" t="s">
        <v>1638</v>
      </c>
      <c r="D30" s="175" t="s">
        <v>268</v>
      </c>
      <c r="E30" s="176">
        <v>1</v>
      </c>
      <c r="F30" s="177"/>
      <c r="G30" s="178">
        <f t="shared" si="0"/>
        <v>0</v>
      </c>
      <c r="H30" s="177"/>
      <c r="I30" s="178">
        <f t="shared" si="1"/>
        <v>0</v>
      </c>
      <c r="J30" s="177"/>
      <c r="K30" s="178">
        <f t="shared" si="2"/>
        <v>0</v>
      </c>
      <c r="L30" s="178">
        <v>15</v>
      </c>
      <c r="M30" s="178">
        <f t="shared" si="3"/>
        <v>0</v>
      </c>
      <c r="N30" s="178">
        <v>0</v>
      </c>
      <c r="O30" s="178">
        <f t="shared" si="4"/>
        <v>0</v>
      </c>
      <c r="P30" s="178">
        <v>0</v>
      </c>
      <c r="Q30" s="178">
        <f t="shared" si="5"/>
        <v>0</v>
      </c>
      <c r="R30" s="178"/>
      <c r="S30" s="178" t="s">
        <v>185</v>
      </c>
      <c r="T30" s="179" t="s">
        <v>186</v>
      </c>
      <c r="U30" s="157">
        <v>0</v>
      </c>
      <c r="V30" s="157">
        <f t="shared" si="6"/>
        <v>0</v>
      </c>
      <c r="W30" s="157"/>
      <c r="X30" s="157" t="s">
        <v>270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1436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2.5" outlineLevel="1" x14ac:dyDescent="0.2">
      <c r="A31" s="173">
        <v>23</v>
      </c>
      <c r="B31" s="174" t="s">
        <v>1639</v>
      </c>
      <c r="C31" s="182" t="s">
        <v>1640</v>
      </c>
      <c r="D31" s="175" t="s">
        <v>588</v>
      </c>
      <c r="E31" s="176">
        <v>1</v>
      </c>
      <c r="F31" s="177"/>
      <c r="G31" s="178">
        <f t="shared" si="0"/>
        <v>0</v>
      </c>
      <c r="H31" s="177"/>
      <c r="I31" s="178">
        <f t="shared" si="1"/>
        <v>0</v>
      </c>
      <c r="J31" s="177"/>
      <c r="K31" s="178">
        <f t="shared" si="2"/>
        <v>0</v>
      </c>
      <c r="L31" s="178">
        <v>15</v>
      </c>
      <c r="M31" s="178">
        <f t="shared" si="3"/>
        <v>0</v>
      </c>
      <c r="N31" s="178">
        <v>0</v>
      </c>
      <c r="O31" s="178">
        <f t="shared" si="4"/>
        <v>0</v>
      </c>
      <c r="P31" s="178">
        <v>0</v>
      </c>
      <c r="Q31" s="178">
        <f t="shared" si="5"/>
        <v>0</v>
      </c>
      <c r="R31" s="178"/>
      <c r="S31" s="178" t="s">
        <v>185</v>
      </c>
      <c r="T31" s="179" t="s">
        <v>186</v>
      </c>
      <c r="U31" s="157">
        <v>0</v>
      </c>
      <c r="V31" s="157">
        <f t="shared" si="6"/>
        <v>0</v>
      </c>
      <c r="W31" s="157"/>
      <c r="X31" s="157" t="s">
        <v>270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1436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ht="22.5" outlineLevel="1" x14ac:dyDescent="0.2">
      <c r="A32" s="173">
        <v>24</v>
      </c>
      <c r="B32" s="174" t="s">
        <v>1641</v>
      </c>
      <c r="C32" s="182" t="s">
        <v>1642</v>
      </c>
      <c r="D32" s="175" t="s">
        <v>381</v>
      </c>
      <c r="E32" s="176">
        <v>155</v>
      </c>
      <c r="F32" s="177"/>
      <c r="G32" s="178">
        <f t="shared" si="0"/>
        <v>0</v>
      </c>
      <c r="H32" s="177"/>
      <c r="I32" s="178">
        <f t="shared" si="1"/>
        <v>0</v>
      </c>
      <c r="J32" s="177"/>
      <c r="K32" s="178">
        <f t="shared" si="2"/>
        <v>0</v>
      </c>
      <c r="L32" s="178">
        <v>15</v>
      </c>
      <c r="M32" s="178">
        <f t="shared" si="3"/>
        <v>0</v>
      </c>
      <c r="N32" s="178">
        <v>0</v>
      </c>
      <c r="O32" s="178">
        <f t="shared" si="4"/>
        <v>0</v>
      </c>
      <c r="P32" s="178">
        <v>0</v>
      </c>
      <c r="Q32" s="178">
        <f t="shared" si="5"/>
        <v>0</v>
      </c>
      <c r="R32" s="178"/>
      <c r="S32" s="178" t="s">
        <v>185</v>
      </c>
      <c r="T32" s="179" t="s">
        <v>186</v>
      </c>
      <c r="U32" s="157">
        <v>0</v>
      </c>
      <c r="V32" s="157">
        <f t="shared" si="6"/>
        <v>0</v>
      </c>
      <c r="W32" s="157"/>
      <c r="X32" s="157" t="s">
        <v>270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1436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 x14ac:dyDescent="0.2">
      <c r="A33" s="173">
        <v>25</v>
      </c>
      <c r="B33" s="174" t="s">
        <v>1643</v>
      </c>
      <c r="C33" s="182" t="s">
        <v>1644</v>
      </c>
      <c r="D33" s="175" t="s">
        <v>588</v>
      </c>
      <c r="E33" s="176">
        <v>22</v>
      </c>
      <c r="F33" s="177"/>
      <c r="G33" s="178">
        <f t="shared" si="0"/>
        <v>0</v>
      </c>
      <c r="H33" s="177"/>
      <c r="I33" s="178">
        <f t="shared" si="1"/>
        <v>0</v>
      </c>
      <c r="J33" s="177"/>
      <c r="K33" s="178">
        <f t="shared" si="2"/>
        <v>0</v>
      </c>
      <c r="L33" s="178">
        <v>15</v>
      </c>
      <c r="M33" s="178">
        <f t="shared" si="3"/>
        <v>0</v>
      </c>
      <c r="N33" s="178">
        <v>0</v>
      </c>
      <c r="O33" s="178">
        <f t="shared" si="4"/>
        <v>0</v>
      </c>
      <c r="P33" s="178">
        <v>0</v>
      </c>
      <c r="Q33" s="178">
        <f t="shared" si="5"/>
        <v>0</v>
      </c>
      <c r="R33" s="178"/>
      <c r="S33" s="178" t="s">
        <v>185</v>
      </c>
      <c r="T33" s="179" t="s">
        <v>186</v>
      </c>
      <c r="U33" s="157">
        <v>0</v>
      </c>
      <c r="V33" s="157">
        <f t="shared" si="6"/>
        <v>0</v>
      </c>
      <c r="W33" s="157"/>
      <c r="X33" s="157" t="s">
        <v>270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1436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73">
        <v>26</v>
      </c>
      <c r="B34" s="174" t="s">
        <v>1645</v>
      </c>
      <c r="C34" s="182" t="s">
        <v>1646</v>
      </c>
      <c r="D34" s="175" t="s">
        <v>588</v>
      </c>
      <c r="E34" s="176">
        <v>10</v>
      </c>
      <c r="F34" s="177"/>
      <c r="G34" s="178">
        <f t="shared" si="0"/>
        <v>0</v>
      </c>
      <c r="H34" s="177"/>
      <c r="I34" s="178">
        <f t="shared" si="1"/>
        <v>0</v>
      </c>
      <c r="J34" s="177"/>
      <c r="K34" s="178">
        <f t="shared" si="2"/>
        <v>0</v>
      </c>
      <c r="L34" s="178">
        <v>15</v>
      </c>
      <c r="M34" s="178">
        <f t="shared" si="3"/>
        <v>0</v>
      </c>
      <c r="N34" s="178">
        <v>0</v>
      </c>
      <c r="O34" s="178">
        <f t="shared" si="4"/>
        <v>0</v>
      </c>
      <c r="P34" s="178">
        <v>0</v>
      </c>
      <c r="Q34" s="178">
        <f t="shared" si="5"/>
        <v>0</v>
      </c>
      <c r="R34" s="178"/>
      <c r="S34" s="178" t="s">
        <v>185</v>
      </c>
      <c r="T34" s="179" t="s">
        <v>186</v>
      </c>
      <c r="U34" s="157">
        <v>0</v>
      </c>
      <c r="V34" s="157">
        <f t="shared" si="6"/>
        <v>0</v>
      </c>
      <c r="W34" s="157"/>
      <c r="X34" s="157" t="s">
        <v>270</v>
      </c>
      <c r="Y34" s="147"/>
      <c r="Z34" s="147"/>
      <c r="AA34" s="147"/>
      <c r="AB34" s="147"/>
      <c r="AC34" s="147"/>
      <c r="AD34" s="147"/>
      <c r="AE34" s="147"/>
      <c r="AF34" s="147"/>
      <c r="AG34" s="147" t="s">
        <v>1436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2.5" outlineLevel="1" x14ac:dyDescent="0.2">
      <c r="A35" s="173">
        <v>27</v>
      </c>
      <c r="B35" s="174" t="s">
        <v>1647</v>
      </c>
      <c r="C35" s="182" t="s">
        <v>1648</v>
      </c>
      <c r="D35" s="175" t="s">
        <v>588</v>
      </c>
      <c r="E35" s="176">
        <v>250</v>
      </c>
      <c r="F35" s="177"/>
      <c r="G35" s="178">
        <f t="shared" si="0"/>
        <v>0</v>
      </c>
      <c r="H35" s="177"/>
      <c r="I35" s="178">
        <f t="shared" si="1"/>
        <v>0</v>
      </c>
      <c r="J35" s="177"/>
      <c r="K35" s="178">
        <f t="shared" si="2"/>
        <v>0</v>
      </c>
      <c r="L35" s="178">
        <v>15</v>
      </c>
      <c r="M35" s="178">
        <f t="shared" si="3"/>
        <v>0</v>
      </c>
      <c r="N35" s="178">
        <v>0</v>
      </c>
      <c r="O35" s="178">
        <f t="shared" si="4"/>
        <v>0</v>
      </c>
      <c r="P35" s="178">
        <v>0</v>
      </c>
      <c r="Q35" s="178">
        <f t="shared" si="5"/>
        <v>0</v>
      </c>
      <c r="R35" s="178"/>
      <c r="S35" s="178" t="s">
        <v>185</v>
      </c>
      <c r="T35" s="179" t="s">
        <v>186</v>
      </c>
      <c r="U35" s="157">
        <v>0</v>
      </c>
      <c r="V35" s="157">
        <f t="shared" si="6"/>
        <v>0</v>
      </c>
      <c r="W35" s="157"/>
      <c r="X35" s="157" t="s">
        <v>270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1436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22.5" outlineLevel="1" x14ac:dyDescent="0.2">
      <c r="A36" s="173">
        <v>28</v>
      </c>
      <c r="B36" s="174" t="s">
        <v>1649</v>
      </c>
      <c r="C36" s="182" t="s">
        <v>1650</v>
      </c>
      <c r="D36" s="175" t="s">
        <v>588</v>
      </c>
      <c r="E36" s="176">
        <v>90</v>
      </c>
      <c r="F36" s="177"/>
      <c r="G36" s="178">
        <f t="shared" si="0"/>
        <v>0</v>
      </c>
      <c r="H36" s="177"/>
      <c r="I36" s="178">
        <f t="shared" si="1"/>
        <v>0</v>
      </c>
      <c r="J36" s="177"/>
      <c r="K36" s="178">
        <f t="shared" si="2"/>
        <v>0</v>
      </c>
      <c r="L36" s="178">
        <v>15</v>
      </c>
      <c r="M36" s="178">
        <f t="shared" si="3"/>
        <v>0</v>
      </c>
      <c r="N36" s="178">
        <v>0</v>
      </c>
      <c r="O36" s="178">
        <f t="shared" si="4"/>
        <v>0</v>
      </c>
      <c r="P36" s="178">
        <v>0</v>
      </c>
      <c r="Q36" s="178">
        <f t="shared" si="5"/>
        <v>0</v>
      </c>
      <c r="R36" s="178"/>
      <c r="S36" s="178" t="s">
        <v>185</v>
      </c>
      <c r="T36" s="179" t="s">
        <v>186</v>
      </c>
      <c r="U36" s="157">
        <v>0</v>
      </c>
      <c r="V36" s="157">
        <f t="shared" si="6"/>
        <v>0</v>
      </c>
      <c r="W36" s="157"/>
      <c r="X36" s="157" t="s">
        <v>270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1436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outlineLevel="1" x14ac:dyDescent="0.2">
      <c r="A37" s="173">
        <v>29</v>
      </c>
      <c r="B37" s="174" t="s">
        <v>1651</v>
      </c>
      <c r="C37" s="182" t="s">
        <v>1652</v>
      </c>
      <c r="D37" s="175" t="s">
        <v>588</v>
      </c>
      <c r="E37" s="176">
        <v>6</v>
      </c>
      <c r="F37" s="177"/>
      <c r="G37" s="178">
        <f t="shared" si="0"/>
        <v>0</v>
      </c>
      <c r="H37" s="177"/>
      <c r="I37" s="178">
        <f t="shared" si="1"/>
        <v>0</v>
      </c>
      <c r="J37" s="177"/>
      <c r="K37" s="178">
        <f t="shared" si="2"/>
        <v>0</v>
      </c>
      <c r="L37" s="178">
        <v>15</v>
      </c>
      <c r="M37" s="178">
        <f t="shared" si="3"/>
        <v>0</v>
      </c>
      <c r="N37" s="178">
        <v>0</v>
      </c>
      <c r="O37" s="178">
        <f t="shared" si="4"/>
        <v>0</v>
      </c>
      <c r="P37" s="178">
        <v>0</v>
      </c>
      <c r="Q37" s="178">
        <f t="shared" si="5"/>
        <v>0</v>
      </c>
      <c r="R37" s="178"/>
      <c r="S37" s="178" t="s">
        <v>185</v>
      </c>
      <c r="T37" s="179" t="s">
        <v>186</v>
      </c>
      <c r="U37" s="157">
        <v>0</v>
      </c>
      <c r="V37" s="157">
        <f t="shared" si="6"/>
        <v>0</v>
      </c>
      <c r="W37" s="157"/>
      <c r="X37" s="157" t="s">
        <v>270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1436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73">
        <v>30</v>
      </c>
      <c r="B38" s="174" t="s">
        <v>1653</v>
      </c>
      <c r="C38" s="182" t="s">
        <v>1654</v>
      </c>
      <c r="D38" s="175" t="s">
        <v>588</v>
      </c>
      <c r="E38" s="176">
        <v>4</v>
      </c>
      <c r="F38" s="177"/>
      <c r="G38" s="178">
        <f t="shared" si="0"/>
        <v>0</v>
      </c>
      <c r="H38" s="177"/>
      <c r="I38" s="178">
        <f t="shared" si="1"/>
        <v>0</v>
      </c>
      <c r="J38" s="177"/>
      <c r="K38" s="178">
        <f t="shared" si="2"/>
        <v>0</v>
      </c>
      <c r="L38" s="178">
        <v>15</v>
      </c>
      <c r="M38" s="178">
        <f t="shared" si="3"/>
        <v>0</v>
      </c>
      <c r="N38" s="178">
        <v>0</v>
      </c>
      <c r="O38" s="178">
        <f t="shared" si="4"/>
        <v>0</v>
      </c>
      <c r="P38" s="178">
        <v>0</v>
      </c>
      <c r="Q38" s="178">
        <f t="shared" si="5"/>
        <v>0</v>
      </c>
      <c r="R38" s="178"/>
      <c r="S38" s="178" t="s">
        <v>185</v>
      </c>
      <c r="T38" s="179" t="s">
        <v>186</v>
      </c>
      <c r="U38" s="157">
        <v>0</v>
      </c>
      <c r="V38" s="157">
        <f t="shared" si="6"/>
        <v>0</v>
      </c>
      <c r="W38" s="157"/>
      <c r="X38" s="157" t="s">
        <v>270</v>
      </c>
      <c r="Y38" s="147"/>
      <c r="Z38" s="147"/>
      <c r="AA38" s="147"/>
      <c r="AB38" s="147"/>
      <c r="AC38" s="147"/>
      <c r="AD38" s="147"/>
      <c r="AE38" s="147"/>
      <c r="AF38" s="147"/>
      <c r="AG38" s="147" t="s">
        <v>1436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33.75" outlineLevel="1" x14ac:dyDescent="0.2">
      <c r="A39" s="173">
        <v>31</v>
      </c>
      <c r="B39" s="174" t="s">
        <v>1655</v>
      </c>
      <c r="C39" s="182" t="s">
        <v>1656</v>
      </c>
      <c r="D39" s="175" t="s">
        <v>588</v>
      </c>
      <c r="E39" s="176">
        <v>20</v>
      </c>
      <c r="F39" s="177"/>
      <c r="G39" s="178">
        <f t="shared" si="0"/>
        <v>0</v>
      </c>
      <c r="H39" s="177"/>
      <c r="I39" s="178">
        <f t="shared" si="1"/>
        <v>0</v>
      </c>
      <c r="J39" s="177"/>
      <c r="K39" s="178">
        <f t="shared" si="2"/>
        <v>0</v>
      </c>
      <c r="L39" s="178">
        <v>15</v>
      </c>
      <c r="M39" s="178">
        <f t="shared" si="3"/>
        <v>0</v>
      </c>
      <c r="N39" s="178">
        <v>0</v>
      </c>
      <c r="O39" s="178">
        <f t="shared" si="4"/>
        <v>0</v>
      </c>
      <c r="P39" s="178">
        <v>0</v>
      </c>
      <c r="Q39" s="178">
        <f t="shared" si="5"/>
        <v>0</v>
      </c>
      <c r="R39" s="178"/>
      <c r="S39" s="178" t="s">
        <v>185</v>
      </c>
      <c r="T39" s="179" t="s">
        <v>186</v>
      </c>
      <c r="U39" s="157">
        <v>0</v>
      </c>
      <c r="V39" s="157">
        <f t="shared" si="6"/>
        <v>0</v>
      </c>
      <c r="W39" s="157"/>
      <c r="X39" s="157" t="s">
        <v>270</v>
      </c>
      <c r="Y39" s="147"/>
      <c r="Z39" s="147"/>
      <c r="AA39" s="147"/>
      <c r="AB39" s="147"/>
      <c r="AC39" s="147"/>
      <c r="AD39" s="147"/>
      <c r="AE39" s="147"/>
      <c r="AF39" s="147"/>
      <c r="AG39" s="147" t="s">
        <v>1436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x14ac:dyDescent="0.2">
      <c r="A40" s="160" t="s">
        <v>180</v>
      </c>
      <c r="B40" s="161" t="s">
        <v>74</v>
      </c>
      <c r="C40" s="181" t="s">
        <v>75</v>
      </c>
      <c r="D40" s="162"/>
      <c r="E40" s="163"/>
      <c r="F40" s="164"/>
      <c r="G40" s="164">
        <f>SUMIF(AG41:AG47,"&lt;&gt;NOR",G41:G47)</f>
        <v>0</v>
      </c>
      <c r="H40" s="164"/>
      <c r="I40" s="164">
        <f>SUM(I41:I47)</f>
        <v>0</v>
      </c>
      <c r="J40" s="164"/>
      <c r="K40" s="164">
        <f>SUM(K41:K47)</f>
        <v>0</v>
      </c>
      <c r="L40" s="164"/>
      <c r="M40" s="164">
        <f>SUM(M41:M47)</f>
        <v>0</v>
      </c>
      <c r="N40" s="164"/>
      <c r="O40" s="164">
        <f>SUM(O41:O47)</f>
        <v>0</v>
      </c>
      <c r="P40" s="164"/>
      <c r="Q40" s="164">
        <f>SUM(Q41:Q47)</f>
        <v>0</v>
      </c>
      <c r="R40" s="164"/>
      <c r="S40" s="164"/>
      <c r="T40" s="165"/>
      <c r="U40" s="159"/>
      <c r="V40" s="159">
        <f>SUM(V41:V47)</f>
        <v>0</v>
      </c>
      <c r="W40" s="159"/>
      <c r="X40" s="159"/>
      <c r="AG40" t="s">
        <v>181</v>
      </c>
    </row>
    <row r="41" spans="1:60" outlineLevel="1" x14ac:dyDescent="0.2">
      <c r="A41" s="173">
        <v>32</v>
      </c>
      <c r="B41" s="174" t="s">
        <v>1657</v>
      </c>
      <c r="C41" s="182" t="s">
        <v>1658</v>
      </c>
      <c r="D41" s="175" t="s">
        <v>221</v>
      </c>
      <c r="E41" s="176">
        <v>30</v>
      </c>
      <c r="F41" s="177"/>
      <c r="G41" s="178">
        <f t="shared" ref="G41:G47" si="7">ROUND(E41*F41,2)</f>
        <v>0</v>
      </c>
      <c r="H41" s="177"/>
      <c r="I41" s="178">
        <f t="shared" ref="I41:I47" si="8">ROUND(E41*H41,2)</f>
        <v>0</v>
      </c>
      <c r="J41" s="177"/>
      <c r="K41" s="178">
        <f t="shared" ref="K41:K47" si="9">ROUND(E41*J41,2)</f>
        <v>0</v>
      </c>
      <c r="L41" s="178">
        <v>15</v>
      </c>
      <c r="M41" s="178">
        <f t="shared" ref="M41:M47" si="10">G41*(1+L41/100)</f>
        <v>0</v>
      </c>
      <c r="N41" s="178">
        <v>0</v>
      </c>
      <c r="O41" s="178">
        <f t="shared" ref="O41:O47" si="11">ROUND(E41*N41,2)</f>
        <v>0</v>
      </c>
      <c r="P41" s="178">
        <v>0</v>
      </c>
      <c r="Q41" s="178">
        <f t="shared" ref="Q41:Q47" si="12">ROUND(E41*P41,2)</f>
        <v>0</v>
      </c>
      <c r="R41" s="178"/>
      <c r="S41" s="178" t="s">
        <v>1428</v>
      </c>
      <c r="T41" s="179" t="s">
        <v>1429</v>
      </c>
      <c r="U41" s="157">
        <v>0</v>
      </c>
      <c r="V41" s="157">
        <f t="shared" ref="V41:V47" si="13">ROUND(E41*U41,2)</f>
        <v>0</v>
      </c>
      <c r="W41" s="157"/>
      <c r="X41" s="157" t="s">
        <v>187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188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2.5" outlineLevel="1" x14ac:dyDescent="0.2">
      <c r="A42" s="173">
        <v>33</v>
      </c>
      <c r="B42" s="174" t="s">
        <v>1659</v>
      </c>
      <c r="C42" s="182" t="s">
        <v>1660</v>
      </c>
      <c r="D42" s="175" t="s">
        <v>381</v>
      </c>
      <c r="E42" s="176">
        <v>60</v>
      </c>
      <c r="F42" s="177"/>
      <c r="G42" s="178">
        <f t="shared" si="7"/>
        <v>0</v>
      </c>
      <c r="H42" s="177"/>
      <c r="I42" s="178">
        <f t="shared" si="8"/>
        <v>0</v>
      </c>
      <c r="J42" s="177"/>
      <c r="K42" s="178">
        <f t="shared" si="9"/>
        <v>0</v>
      </c>
      <c r="L42" s="178">
        <v>15</v>
      </c>
      <c r="M42" s="178">
        <f t="shared" si="10"/>
        <v>0</v>
      </c>
      <c r="N42" s="178">
        <v>0</v>
      </c>
      <c r="O42" s="178">
        <f t="shared" si="11"/>
        <v>0</v>
      </c>
      <c r="P42" s="178">
        <v>0</v>
      </c>
      <c r="Q42" s="178">
        <f t="shared" si="12"/>
        <v>0</v>
      </c>
      <c r="R42" s="178"/>
      <c r="S42" s="178" t="s">
        <v>1428</v>
      </c>
      <c r="T42" s="179" t="s">
        <v>1429</v>
      </c>
      <c r="U42" s="157">
        <v>0</v>
      </c>
      <c r="V42" s="157">
        <f t="shared" si="13"/>
        <v>0</v>
      </c>
      <c r="W42" s="157"/>
      <c r="X42" s="157" t="s">
        <v>187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188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2.5" outlineLevel="1" x14ac:dyDescent="0.2">
      <c r="A43" s="173">
        <v>34</v>
      </c>
      <c r="B43" s="174" t="s">
        <v>1661</v>
      </c>
      <c r="C43" s="182" t="s">
        <v>1662</v>
      </c>
      <c r="D43" s="175" t="s">
        <v>381</v>
      </c>
      <c r="E43" s="176">
        <v>60</v>
      </c>
      <c r="F43" s="177"/>
      <c r="G43" s="178">
        <f t="shared" si="7"/>
        <v>0</v>
      </c>
      <c r="H43" s="177"/>
      <c r="I43" s="178">
        <f t="shared" si="8"/>
        <v>0</v>
      </c>
      <c r="J43" s="177"/>
      <c r="K43" s="178">
        <f t="shared" si="9"/>
        <v>0</v>
      </c>
      <c r="L43" s="178">
        <v>15</v>
      </c>
      <c r="M43" s="178">
        <f t="shared" si="10"/>
        <v>0</v>
      </c>
      <c r="N43" s="178">
        <v>0</v>
      </c>
      <c r="O43" s="178">
        <f t="shared" si="11"/>
        <v>0</v>
      </c>
      <c r="P43" s="178">
        <v>0</v>
      </c>
      <c r="Q43" s="178">
        <f t="shared" si="12"/>
        <v>0</v>
      </c>
      <c r="R43" s="178"/>
      <c r="S43" s="178" t="s">
        <v>1428</v>
      </c>
      <c r="T43" s="179" t="s">
        <v>1429</v>
      </c>
      <c r="U43" s="157">
        <v>0</v>
      </c>
      <c r="V43" s="157">
        <f t="shared" si="13"/>
        <v>0</v>
      </c>
      <c r="W43" s="157"/>
      <c r="X43" s="157" t="s">
        <v>187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188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73">
        <v>35</v>
      </c>
      <c r="B44" s="174" t="s">
        <v>1663</v>
      </c>
      <c r="C44" s="182" t="s">
        <v>1664</v>
      </c>
      <c r="D44" s="175" t="s">
        <v>221</v>
      </c>
      <c r="E44" s="176">
        <v>3</v>
      </c>
      <c r="F44" s="177"/>
      <c r="G44" s="178">
        <f t="shared" si="7"/>
        <v>0</v>
      </c>
      <c r="H44" s="177"/>
      <c r="I44" s="178">
        <f t="shared" si="8"/>
        <v>0</v>
      </c>
      <c r="J44" s="177"/>
      <c r="K44" s="178">
        <f t="shared" si="9"/>
        <v>0</v>
      </c>
      <c r="L44" s="178">
        <v>15</v>
      </c>
      <c r="M44" s="178">
        <f t="shared" si="10"/>
        <v>0</v>
      </c>
      <c r="N44" s="178">
        <v>0</v>
      </c>
      <c r="O44" s="178">
        <f t="shared" si="11"/>
        <v>0</v>
      </c>
      <c r="P44" s="178">
        <v>0</v>
      </c>
      <c r="Q44" s="178">
        <f t="shared" si="12"/>
        <v>0</v>
      </c>
      <c r="R44" s="178"/>
      <c r="S44" s="178" t="s">
        <v>1428</v>
      </c>
      <c r="T44" s="179" t="s">
        <v>1429</v>
      </c>
      <c r="U44" s="157">
        <v>0</v>
      </c>
      <c r="V44" s="157">
        <f t="shared" si="13"/>
        <v>0</v>
      </c>
      <c r="W44" s="157"/>
      <c r="X44" s="157" t="s">
        <v>187</v>
      </c>
      <c r="Y44" s="147"/>
      <c r="Z44" s="147"/>
      <c r="AA44" s="147"/>
      <c r="AB44" s="147"/>
      <c r="AC44" s="147"/>
      <c r="AD44" s="147"/>
      <c r="AE44" s="147"/>
      <c r="AF44" s="147"/>
      <c r="AG44" s="147" t="s">
        <v>188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73">
        <v>36</v>
      </c>
      <c r="B45" s="174" t="s">
        <v>1665</v>
      </c>
      <c r="C45" s="182" t="s">
        <v>1666</v>
      </c>
      <c r="D45" s="175" t="s">
        <v>221</v>
      </c>
      <c r="E45" s="176">
        <v>30</v>
      </c>
      <c r="F45" s="177"/>
      <c r="G45" s="178">
        <f t="shared" si="7"/>
        <v>0</v>
      </c>
      <c r="H45" s="177"/>
      <c r="I45" s="178">
        <f t="shared" si="8"/>
        <v>0</v>
      </c>
      <c r="J45" s="177"/>
      <c r="K45" s="178">
        <f t="shared" si="9"/>
        <v>0</v>
      </c>
      <c r="L45" s="178">
        <v>15</v>
      </c>
      <c r="M45" s="178">
        <f t="shared" si="10"/>
        <v>0</v>
      </c>
      <c r="N45" s="178">
        <v>0</v>
      </c>
      <c r="O45" s="178">
        <f t="shared" si="11"/>
        <v>0</v>
      </c>
      <c r="P45" s="178">
        <v>0</v>
      </c>
      <c r="Q45" s="178">
        <f t="shared" si="12"/>
        <v>0</v>
      </c>
      <c r="R45" s="178"/>
      <c r="S45" s="178" t="s">
        <v>1428</v>
      </c>
      <c r="T45" s="179" t="s">
        <v>1429</v>
      </c>
      <c r="U45" s="157">
        <v>0</v>
      </c>
      <c r="V45" s="157">
        <f t="shared" si="13"/>
        <v>0</v>
      </c>
      <c r="W45" s="157"/>
      <c r="X45" s="157" t="s">
        <v>187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188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73">
        <v>37</v>
      </c>
      <c r="B46" s="174" t="s">
        <v>1579</v>
      </c>
      <c r="C46" s="182" t="s">
        <v>1578</v>
      </c>
      <c r="D46" s="175" t="s">
        <v>470</v>
      </c>
      <c r="E46" s="176">
        <v>2</v>
      </c>
      <c r="F46" s="177"/>
      <c r="G46" s="178">
        <f t="shared" si="7"/>
        <v>0</v>
      </c>
      <c r="H46" s="177"/>
      <c r="I46" s="178">
        <f t="shared" si="8"/>
        <v>0</v>
      </c>
      <c r="J46" s="177"/>
      <c r="K46" s="178">
        <f t="shared" si="9"/>
        <v>0</v>
      </c>
      <c r="L46" s="178">
        <v>15</v>
      </c>
      <c r="M46" s="178">
        <f t="shared" si="10"/>
        <v>0</v>
      </c>
      <c r="N46" s="178">
        <v>0</v>
      </c>
      <c r="O46" s="178">
        <f t="shared" si="11"/>
        <v>0</v>
      </c>
      <c r="P46" s="178">
        <v>0</v>
      </c>
      <c r="Q46" s="178">
        <f t="shared" si="12"/>
        <v>0</v>
      </c>
      <c r="R46" s="178"/>
      <c r="S46" s="178" t="s">
        <v>1428</v>
      </c>
      <c r="T46" s="179" t="s">
        <v>1429</v>
      </c>
      <c r="U46" s="157">
        <v>0</v>
      </c>
      <c r="V46" s="157">
        <f t="shared" si="13"/>
        <v>0</v>
      </c>
      <c r="W46" s="157"/>
      <c r="X46" s="157" t="s">
        <v>187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188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3">
        <v>38</v>
      </c>
      <c r="B47" s="174" t="s">
        <v>1581</v>
      </c>
      <c r="C47" s="182" t="s">
        <v>1580</v>
      </c>
      <c r="D47" s="175" t="s">
        <v>470</v>
      </c>
      <c r="E47" s="176">
        <v>5</v>
      </c>
      <c r="F47" s="177"/>
      <c r="G47" s="178">
        <f t="shared" si="7"/>
        <v>0</v>
      </c>
      <c r="H47" s="177"/>
      <c r="I47" s="178">
        <f t="shared" si="8"/>
        <v>0</v>
      </c>
      <c r="J47" s="177"/>
      <c r="K47" s="178">
        <f t="shared" si="9"/>
        <v>0</v>
      </c>
      <c r="L47" s="178">
        <v>15</v>
      </c>
      <c r="M47" s="178">
        <f t="shared" si="10"/>
        <v>0</v>
      </c>
      <c r="N47" s="178">
        <v>0</v>
      </c>
      <c r="O47" s="178">
        <f t="shared" si="11"/>
        <v>0</v>
      </c>
      <c r="P47" s="178">
        <v>0</v>
      </c>
      <c r="Q47" s="178">
        <f t="shared" si="12"/>
        <v>0</v>
      </c>
      <c r="R47" s="178"/>
      <c r="S47" s="178" t="s">
        <v>1428</v>
      </c>
      <c r="T47" s="179" t="s">
        <v>1429</v>
      </c>
      <c r="U47" s="157">
        <v>0</v>
      </c>
      <c r="V47" s="157">
        <f t="shared" si="13"/>
        <v>0</v>
      </c>
      <c r="W47" s="157"/>
      <c r="X47" s="157" t="s">
        <v>187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188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x14ac:dyDescent="0.2">
      <c r="A48" s="160" t="s">
        <v>180</v>
      </c>
      <c r="B48" s="161" t="s">
        <v>80</v>
      </c>
      <c r="C48" s="181" t="s">
        <v>81</v>
      </c>
      <c r="D48" s="162"/>
      <c r="E48" s="163"/>
      <c r="F48" s="164"/>
      <c r="G48" s="164">
        <f>SUMIF(AG49:AG51,"&lt;&gt;NOR",G49:G51)</f>
        <v>0</v>
      </c>
      <c r="H48" s="164"/>
      <c r="I48" s="164">
        <f>SUM(I49:I51)</f>
        <v>0</v>
      </c>
      <c r="J48" s="164"/>
      <c r="K48" s="164">
        <f>SUM(K49:K51)</f>
        <v>0</v>
      </c>
      <c r="L48" s="164"/>
      <c r="M48" s="164">
        <f>SUM(M49:M51)</f>
        <v>0</v>
      </c>
      <c r="N48" s="164"/>
      <c r="O48" s="164">
        <f>SUM(O49:O51)</f>
        <v>0</v>
      </c>
      <c r="P48" s="164"/>
      <c r="Q48" s="164">
        <f>SUM(Q49:Q51)</f>
        <v>0</v>
      </c>
      <c r="R48" s="164"/>
      <c r="S48" s="164"/>
      <c r="T48" s="165"/>
      <c r="U48" s="159"/>
      <c r="V48" s="159">
        <f>SUM(V49:V51)</f>
        <v>0</v>
      </c>
      <c r="W48" s="159"/>
      <c r="X48" s="159"/>
      <c r="AG48" t="s">
        <v>181</v>
      </c>
    </row>
    <row r="49" spans="1:60" outlineLevel="1" x14ac:dyDescent="0.2">
      <c r="A49" s="173">
        <v>39</v>
      </c>
      <c r="B49" s="174" t="s">
        <v>1556</v>
      </c>
      <c r="C49" s="182" t="s">
        <v>1557</v>
      </c>
      <c r="D49" s="175" t="s">
        <v>184</v>
      </c>
      <c r="E49" s="176">
        <v>1</v>
      </c>
      <c r="F49" s="177"/>
      <c r="G49" s="178">
        <f>ROUND(E49*F49,2)</f>
        <v>0</v>
      </c>
      <c r="H49" s="177"/>
      <c r="I49" s="178">
        <f>ROUND(E49*H49,2)</f>
        <v>0</v>
      </c>
      <c r="J49" s="177"/>
      <c r="K49" s="178">
        <f>ROUND(E49*J49,2)</f>
        <v>0</v>
      </c>
      <c r="L49" s="178">
        <v>15</v>
      </c>
      <c r="M49" s="178">
        <f>G49*(1+L49/100)</f>
        <v>0</v>
      </c>
      <c r="N49" s="178">
        <v>0</v>
      </c>
      <c r="O49" s="178">
        <f>ROUND(E49*N49,2)</f>
        <v>0</v>
      </c>
      <c r="P49" s="178">
        <v>0</v>
      </c>
      <c r="Q49" s="178">
        <f>ROUND(E49*P49,2)</f>
        <v>0</v>
      </c>
      <c r="R49" s="178"/>
      <c r="S49" s="178" t="s">
        <v>185</v>
      </c>
      <c r="T49" s="179" t="s">
        <v>186</v>
      </c>
      <c r="U49" s="157">
        <v>0</v>
      </c>
      <c r="V49" s="157">
        <f>ROUND(E49*U49,2)</f>
        <v>0</v>
      </c>
      <c r="W49" s="157"/>
      <c r="X49" s="157" t="s">
        <v>187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1111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73">
        <v>40</v>
      </c>
      <c r="B50" s="174" t="s">
        <v>1558</v>
      </c>
      <c r="C50" s="182" t="s">
        <v>197</v>
      </c>
      <c r="D50" s="175" t="s">
        <v>184</v>
      </c>
      <c r="E50" s="176">
        <v>1</v>
      </c>
      <c r="F50" s="177"/>
      <c r="G50" s="178">
        <f>ROUND(E50*F50,2)</f>
        <v>0</v>
      </c>
      <c r="H50" s="177"/>
      <c r="I50" s="178">
        <f>ROUND(E50*H50,2)</f>
        <v>0</v>
      </c>
      <c r="J50" s="177"/>
      <c r="K50" s="178">
        <f>ROUND(E50*J50,2)</f>
        <v>0</v>
      </c>
      <c r="L50" s="178">
        <v>15</v>
      </c>
      <c r="M50" s="178">
        <f>G50*(1+L50/100)</f>
        <v>0</v>
      </c>
      <c r="N50" s="178">
        <v>0</v>
      </c>
      <c r="O50" s="178">
        <f>ROUND(E50*N50,2)</f>
        <v>0</v>
      </c>
      <c r="P50" s="178">
        <v>0</v>
      </c>
      <c r="Q50" s="178">
        <f>ROUND(E50*P50,2)</f>
        <v>0</v>
      </c>
      <c r="R50" s="178"/>
      <c r="S50" s="178" t="s">
        <v>185</v>
      </c>
      <c r="T50" s="179" t="s">
        <v>186</v>
      </c>
      <c r="U50" s="157">
        <v>0</v>
      </c>
      <c r="V50" s="157">
        <f>ROUND(E50*U50,2)</f>
        <v>0</v>
      </c>
      <c r="W50" s="157"/>
      <c r="X50" s="157" t="s">
        <v>187</v>
      </c>
      <c r="Y50" s="147"/>
      <c r="Z50" s="147"/>
      <c r="AA50" s="147"/>
      <c r="AB50" s="147"/>
      <c r="AC50" s="147"/>
      <c r="AD50" s="147"/>
      <c r="AE50" s="147"/>
      <c r="AF50" s="147"/>
      <c r="AG50" s="147" t="s">
        <v>1111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66">
        <v>41</v>
      </c>
      <c r="B51" s="167" t="s">
        <v>1559</v>
      </c>
      <c r="C51" s="183" t="s">
        <v>1560</v>
      </c>
      <c r="D51" s="168" t="s">
        <v>184</v>
      </c>
      <c r="E51" s="169">
        <v>1</v>
      </c>
      <c r="F51" s="170"/>
      <c r="G51" s="171">
        <f>ROUND(E51*F51,2)</f>
        <v>0</v>
      </c>
      <c r="H51" s="170"/>
      <c r="I51" s="171">
        <f>ROUND(E51*H51,2)</f>
        <v>0</v>
      </c>
      <c r="J51" s="170"/>
      <c r="K51" s="171">
        <f>ROUND(E51*J51,2)</f>
        <v>0</v>
      </c>
      <c r="L51" s="171">
        <v>15</v>
      </c>
      <c r="M51" s="171">
        <f>G51*(1+L51/100)</f>
        <v>0</v>
      </c>
      <c r="N51" s="171">
        <v>0</v>
      </c>
      <c r="O51" s="171">
        <f>ROUND(E51*N51,2)</f>
        <v>0</v>
      </c>
      <c r="P51" s="171">
        <v>0</v>
      </c>
      <c r="Q51" s="171">
        <f>ROUND(E51*P51,2)</f>
        <v>0</v>
      </c>
      <c r="R51" s="171"/>
      <c r="S51" s="171" t="s">
        <v>185</v>
      </c>
      <c r="T51" s="172" t="s">
        <v>186</v>
      </c>
      <c r="U51" s="157">
        <v>0</v>
      </c>
      <c r="V51" s="157">
        <f>ROUND(E51*U51,2)</f>
        <v>0</v>
      </c>
      <c r="W51" s="157"/>
      <c r="X51" s="157" t="s">
        <v>187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1111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x14ac:dyDescent="0.2">
      <c r="A52" s="3"/>
      <c r="B52" s="4"/>
      <c r="C52" s="184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AE52">
        <v>15</v>
      </c>
      <c r="AF52">
        <v>21</v>
      </c>
      <c r="AG52" t="s">
        <v>167</v>
      </c>
    </row>
    <row r="53" spans="1:60" x14ac:dyDescent="0.2">
      <c r="A53" s="150"/>
      <c r="B53" s="151" t="s">
        <v>31</v>
      </c>
      <c r="C53" s="185"/>
      <c r="D53" s="152"/>
      <c r="E53" s="153"/>
      <c r="F53" s="153"/>
      <c r="G53" s="180">
        <f>G8+G40+G48</f>
        <v>0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AE53">
        <f>SUMIF(L7:L51,AE52,G7:G51)</f>
        <v>0</v>
      </c>
      <c r="AF53">
        <f>SUMIF(L7:L51,AF52,G7:G51)</f>
        <v>0</v>
      </c>
      <c r="AG53" t="s">
        <v>215</v>
      </c>
    </row>
    <row r="54" spans="1:60" x14ac:dyDescent="0.2">
      <c r="A54" s="3"/>
      <c r="B54" s="4"/>
      <c r="C54" s="184"/>
      <c r="D54" s="6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1:60" x14ac:dyDescent="0.2">
      <c r="A55" s="3"/>
      <c r="B55" s="4"/>
      <c r="C55" s="184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1:60" x14ac:dyDescent="0.2">
      <c r="A56" s="273" t="s">
        <v>216</v>
      </c>
      <c r="B56" s="273"/>
      <c r="C56" s="274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1:60" x14ac:dyDescent="0.2">
      <c r="A57" s="254"/>
      <c r="B57" s="255"/>
      <c r="C57" s="256"/>
      <c r="D57" s="255"/>
      <c r="E57" s="255"/>
      <c r="F57" s="255"/>
      <c r="G57" s="257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AG57" t="s">
        <v>217</v>
      </c>
    </row>
    <row r="58" spans="1:60" x14ac:dyDescent="0.2">
      <c r="A58" s="258"/>
      <c r="B58" s="259"/>
      <c r="C58" s="260"/>
      <c r="D58" s="259"/>
      <c r="E58" s="259"/>
      <c r="F58" s="259"/>
      <c r="G58" s="261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1:60" x14ac:dyDescent="0.2">
      <c r="A59" s="258"/>
      <c r="B59" s="259"/>
      <c r="C59" s="260"/>
      <c r="D59" s="259"/>
      <c r="E59" s="259"/>
      <c r="F59" s="259"/>
      <c r="G59" s="261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1:60" x14ac:dyDescent="0.2">
      <c r="A60" s="258"/>
      <c r="B60" s="259"/>
      <c r="C60" s="260"/>
      <c r="D60" s="259"/>
      <c r="E60" s="259"/>
      <c r="F60" s="259"/>
      <c r="G60" s="261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1:60" x14ac:dyDescent="0.2">
      <c r="A61" s="262"/>
      <c r="B61" s="263"/>
      <c r="C61" s="264"/>
      <c r="D61" s="263"/>
      <c r="E61" s="263"/>
      <c r="F61" s="263"/>
      <c r="G61" s="265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1:60" x14ac:dyDescent="0.2">
      <c r="A62" s="3"/>
      <c r="B62" s="4"/>
      <c r="C62" s="184"/>
      <c r="D62" s="6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60" x14ac:dyDescent="0.2">
      <c r="C63" s="186"/>
      <c r="D63" s="10"/>
      <c r="AG63" t="s">
        <v>218</v>
      </c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57:G61"/>
    <mergeCell ref="A1:G1"/>
    <mergeCell ref="C2:G2"/>
    <mergeCell ref="C3:G3"/>
    <mergeCell ref="C4:G4"/>
    <mergeCell ref="A56:C56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6" t="s">
        <v>7</v>
      </c>
      <c r="B1" s="266"/>
      <c r="C1" s="266"/>
      <c r="D1" s="266"/>
      <c r="E1" s="266"/>
      <c r="F1" s="266"/>
      <c r="G1" s="266"/>
      <c r="AG1" t="s">
        <v>155</v>
      </c>
    </row>
    <row r="2" spans="1:60" ht="24.95" customHeight="1" x14ac:dyDescent="0.2">
      <c r="A2" s="139" t="s">
        <v>8</v>
      </c>
      <c r="B2" s="49" t="s">
        <v>41</v>
      </c>
      <c r="C2" s="267" t="s">
        <v>42</v>
      </c>
      <c r="D2" s="268"/>
      <c r="E2" s="268"/>
      <c r="F2" s="268"/>
      <c r="G2" s="269"/>
      <c r="AG2" t="s">
        <v>156</v>
      </c>
    </row>
    <row r="3" spans="1:60" ht="24.95" customHeight="1" x14ac:dyDescent="0.2">
      <c r="A3" s="139" t="s">
        <v>9</v>
      </c>
      <c r="B3" s="49" t="s">
        <v>44</v>
      </c>
      <c r="C3" s="267" t="s">
        <v>45</v>
      </c>
      <c r="D3" s="268"/>
      <c r="E3" s="268"/>
      <c r="F3" s="268"/>
      <c r="G3" s="269"/>
      <c r="AC3" s="121" t="s">
        <v>156</v>
      </c>
      <c r="AG3" t="s">
        <v>157</v>
      </c>
    </row>
    <row r="4" spans="1:60" ht="24.95" customHeight="1" x14ac:dyDescent="0.2">
      <c r="A4" s="140" t="s">
        <v>10</v>
      </c>
      <c r="B4" s="141" t="s">
        <v>64</v>
      </c>
      <c r="C4" s="270" t="s">
        <v>65</v>
      </c>
      <c r="D4" s="271"/>
      <c r="E4" s="271"/>
      <c r="F4" s="271"/>
      <c r="G4" s="272"/>
      <c r="AG4" t="s">
        <v>158</v>
      </c>
    </row>
    <row r="5" spans="1:60" x14ac:dyDescent="0.2">
      <c r="D5" s="10"/>
    </row>
    <row r="6" spans="1:60" ht="38.25" x14ac:dyDescent="0.2">
      <c r="A6" s="143" t="s">
        <v>159</v>
      </c>
      <c r="B6" s="145" t="s">
        <v>160</v>
      </c>
      <c r="C6" s="145" t="s">
        <v>161</v>
      </c>
      <c r="D6" s="144" t="s">
        <v>162</v>
      </c>
      <c r="E6" s="143" t="s">
        <v>163</v>
      </c>
      <c r="F6" s="142" t="s">
        <v>164</v>
      </c>
      <c r="G6" s="143" t="s">
        <v>31</v>
      </c>
      <c r="H6" s="146" t="s">
        <v>32</v>
      </c>
      <c r="I6" s="146" t="s">
        <v>165</v>
      </c>
      <c r="J6" s="146" t="s">
        <v>33</v>
      </c>
      <c r="K6" s="146" t="s">
        <v>166</v>
      </c>
      <c r="L6" s="146" t="s">
        <v>167</v>
      </c>
      <c r="M6" s="146" t="s">
        <v>168</v>
      </c>
      <c r="N6" s="146" t="s">
        <v>169</v>
      </c>
      <c r="O6" s="146" t="s">
        <v>170</v>
      </c>
      <c r="P6" s="146" t="s">
        <v>171</v>
      </c>
      <c r="Q6" s="146" t="s">
        <v>172</v>
      </c>
      <c r="R6" s="146" t="s">
        <v>173</v>
      </c>
      <c r="S6" s="146" t="s">
        <v>174</v>
      </c>
      <c r="T6" s="146" t="s">
        <v>175</v>
      </c>
      <c r="U6" s="146" t="s">
        <v>176</v>
      </c>
      <c r="V6" s="146" t="s">
        <v>177</v>
      </c>
      <c r="W6" s="146" t="s">
        <v>178</v>
      </c>
      <c r="X6" s="146" t="s">
        <v>179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180</v>
      </c>
      <c r="B8" s="161" t="s">
        <v>72</v>
      </c>
      <c r="C8" s="181" t="s">
        <v>73</v>
      </c>
      <c r="D8" s="162"/>
      <c r="E8" s="163"/>
      <c r="F8" s="164"/>
      <c r="G8" s="164">
        <f>SUMIF(AG9:AG9,"&lt;&gt;NOR",G9:G9)</f>
        <v>0</v>
      </c>
      <c r="H8" s="164"/>
      <c r="I8" s="164">
        <f>SUM(I9:I9)</f>
        <v>0</v>
      </c>
      <c r="J8" s="164"/>
      <c r="K8" s="164">
        <f>SUM(K9:K9)</f>
        <v>0</v>
      </c>
      <c r="L8" s="164"/>
      <c r="M8" s="164">
        <f>SUM(M9:M9)</f>
        <v>0</v>
      </c>
      <c r="N8" s="164"/>
      <c r="O8" s="164">
        <f>SUM(O9:O9)</f>
        <v>0</v>
      </c>
      <c r="P8" s="164"/>
      <c r="Q8" s="164">
        <f>SUM(Q9:Q9)</f>
        <v>0</v>
      </c>
      <c r="R8" s="164"/>
      <c r="S8" s="164"/>
      <c r="T8" s="165"/>
      <c r="U8" s="159"/>
      <c r="V8" s="159">
        <f>SUM(V9:V9)</f>
        <v>0</v>
      </c>
      <c r="W8" s="159"/>
      <c r="X8" s="159"/>
      <c r="AG8" t="s">
        <v>181</v>
      </c>
    </row>
    <row r="9" spans="1:60" ht="22.5" outlineLevel="1" x14ac:dyDescent="0.2">
      <c r="A9" s="173">
        <v>1</v>
      </c>
      <c r="B9" s="174" t="s">
        <v>1603</v>
      </c>
      <c r="C9" s="182" t="s">
        <v>1604</v>
      </c>
      <c r="D9" s="175" t="s">
        <v>381</v>
      </c>
      <c r="E9" s="176">
        <v>394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15</v>
      </c>
      <c r="M9" s="178">
        <f>G9*(1+L9/100)</f>
        <v>0</v>
      </c>
      <c r="N9" s="178">
        <v>0</v>
      </c>
      <c r="O9" s="178">
        <f>ROUND(E9*N9,2)</f>
        <v>0</v>
      </c>
      <c r="P9" s="178">
        <v>0</v>
      </c>
      <c r="Q9" s="178">
        <f>ROUND(E9*P9,2)</f>
        <v>0</v>
      </c>
      <c r="R9" s="178"/>
      <c r="S9" s="178" t="s">
        <v>1428</v>
      </c>
      <c r="T9" s="179" t="s">
        <v>1429</v>
      </c>
      <c r="U9" s="157">
        <v>0</v>
      </c>
      <c r="V9" s="157">
        <f>ROUND(E9*U9,2)</f>
        <v>0</v>
      </c>
      <c r="W9" s="157"/>
      <c r="X9" s="157" t="s">
        <v>187</v>
      </c>
      <c r="Y9" s="147"/>
      <c r="Z9" s="147"/>
      <c r="AA9" s="147"/>
      <c r="AB9" s="147"/>
      <c r="AC9" s="147"/>
      <c r="AD9" s="147"/>
      <c r="AE9" s="147"/>
      <c r="AF9" s="147"/>
      <c r="AG9" s="147" t="s">
        <v>188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x14ac:dyDescent="0.2">
      <c r="A10" s="160" t="s">
        <v>180</v>
      </c>
      <c r="B10" s="161" t="s">
        <v>74</v>
      </c>
      <c r="C10" s="181" t="s">
        <v>75</v>
      </c>
      <c r="D10" s="162"/>
      <c r="E10" s="163"/>
      <c r="F10" s="164"/>
      <c r="G10" s="164">
        <f>SUMIF(AG11:AG17,"&lt;&gt;NOR",G11:G17)</f>
        <v>0</v>
      </c>
      <c r="H10" s="164"/>
      <c r="I10" s="164">
        <f>SUM(I11:I17)</f>
        <v>0</v>
      </c>
      <c r="J10" s="164"/>
      <c r="K10" s="164">
        <f>SUM(K11:K17)</f>
        <v>0</v>
      </c>
      <c r="L10" s="164"/>
      <c r="M10" s="164">
        <f>SUM(M11:M17)</f>
        <v>0</v>
      </c>
      <c r="N10" s="164"/>
      <c r="O10" s="164">
        <f>SUM(O11:O17)</f>
        <v>0</v>
      </c>
      <c r="P10" s="164"/>
      <c r="Q10" s="164">
        <f>SUM(Q11:Q17)</f>
        <v>0</v>
      </c>
      <c r="R10" s="164"/>
      <c r="S10" s="164"/>
      <c r="T10" s="165"/>
      <c r="U10" s="159"/>
      <c r="V10" s="159">
        <f>SUM(V11:V17)</f>
        <v>0</v>
      </c>
      <c r="W10" s="159"/>
      <c r="X10" s="159"/>
      <c r="AG10" t="s">
        <v>181</v>
      </c>
    </row>
    <row r="11" spans="1:60" outlineLevel="1" x14ac:dyDescent="0.2">
      <c r="A11" s="173">
        <v>2</v>
      </c>
      <c r="B11" s="174" t="s">
        <v>1657</v>
      </c>
      <c r="C11" s="182" t="s">
        <v>1658</v>
      </c>
      <c r="D11" s="175" t="s">
        <v>221</v>
      </c>
      <c r="E11" s="176">
        <v>30</v>
      </c>
      <c r="F11" s="177"/>
      <c r="G11" s="178">
        <f t="shared" ref="G11:G17" si="0">ROUND(E11*F11,2)</f>
        <v>0</v>
      </c>
      <c r="H11" s="177"/>
      <c r="I11" s="178">
        <f t="shared" ref="I11:I17" si="1">ROUND(E11*H11,2)</f>
        <v>0</v>
      </c>
      <c r="J11" s="177"/>
      <c r="K11" s="178">
        <f t="shared" ref="K11:K17" si="2">ROUND(E11*J11,2)</f>
        <v>0</v>
      </c>
      <c r="L11" s="178">
        <v>15</v>
      </c>
      <c r="M11" s="178">
        <f t="shared" ref="M11:M17" si="3">G11*(1+L11/100)</f>
        <v>0</v>
      </c>
      <c r="N11" s="178">
        <v>0</v>
      </c>
      <c r="O11" s="178">
        <f t="shared" ref="O11:O17" si="4">ROUND(E11*N11,2)</f>
        <v>0</v>
      </c>
      <c r="P11" s="178">
        <v>0</v>
      </c>
      <c r="Q11" s="178">
        <f t="shared" ref="Q11:Q17" si="5">ROUND(E11*P11,2)</f>
        <v>0</v>
      </c>
      <c r="R11" s="178"/>
      <c r="S11" s="178" t="s">
        <v>1428</v>
      </c>
      <c r="T11" s="179" t="s">
        <v>1429</v>
      </c>
      <c r="U11" s="157">
        <v>0</v>
      </c>
      <c r="V11" s="157">
        <f t="shared" ref="V11:V17" si="6">ROUND(E11*U11,2)</f>
        <v>0</v>
      </c>
      <c r="W11" s="157"/>
      <c r="X11" s="157" t="s">
        <v>187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188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22.5" outlineLevel="1" x14ac:dyDescent="0.2">
      <c r="A12" s="173">
        <v>3</v>
      </c>
      <c r="B12" s="174" t="s">
        <v>1659</v>
      </c>
      <c r="C12" s="182" t="s">
        <v>1660</v>
      </c>
      <c r="D12" s="175" t="s">
        <v>381</v>
      </c>
      <c r="E12" s="176">
        <v>60</v>
      </c>
      <c r="F12" s="177"/>
      <c r="G12" s="178">
        <f t="shared" si="0"/>
        <v>0</v>
      </c>
      <c r="H12" s="177"/>
      <c r="I12" s="178">
        <f t="shared" si="1"/>
        <v>0</v>
      </c>
      <c r="J12" s="177"/>
      <c r="K12" s="178">
        <f t="shared" si="2"/>
        <v>0</v>
      </c>
      <c r="L12" s="178">
        <v>15</v>
      </c>
      <c r="M12" s="178">
        <f t="shared" si="3"/>
        <v>0</v>
      </c>
      <c r="N12" s="178">
        <v>0</v>
      </c>
      <c r="O12" s="178">
        <f t="shared" si="4"/>
        <v>0</v>
      </c>
      <c r="P12" s="178">
        <v>0</v>
      </c>
      <c r="Q12" s="178">
        <f t="shared" si="5"/>
        <v>0</v>
      </c>
      <c r="R12" s="178"/>
      <c r="S12" s="178" t="s">
        <v>1428</v>
      </c>
      <c r="T12" s="179" t="s">
        <v>1429</v>
      </c>
      <c r="U12" s="157">
        <v>0</v>
      </c>
      <c r="V12" s="157">
        <f t="shared" si="6"/>
        <v>0</v>
      </c>
      <c r="W12" s="157"/>
      <c r="X12" s="157" t="s">
        <v>187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188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2.5" outlineLevel="1" x14ac:dyDescent="0.2">
      <c r="A13" s="173">
        <v>4</v>
      </c>
      <c r="B13" s="174" t="s">
        <v>1661</v>
      </c>
      <c r="C13" s="182" t="s">
        <v>1662</v>
      </c>
      <c r="D13" s="175" t="s">
        <v>381</v>
      </c>
      <c r="E13" s="176">
        <v>60</v>
      </c>
      <c r="F13" s="177"/>
      <c r="G13" s="178">
        <f t="shared" si="0"/>
        <v>0</v>
      </c>
      <c r="H13" s="177"/>
      <c r="I13" s="178">
        <f t="shared" si="1"/>
        <v>0</v>
      </c>
      <c r="J13" s="177"/>
      <c r="K13" s="178">
        <f t="shared" si="2"/>
        <v>0</v>
      </c>
      <c r="L13" s="178">
        <v>15</v>
      </c>
      <c r="M13" s="178">
        <f t="shared" si="3"/>
        <v>0</v>
      </c>
      <c r="N13" s="178">
        <v>0</v>
      </c>
      <c r="O13" s="178">
        <f t="shared" si="4"/>
        <v>0</v>
      </c>
      <c r="P13" s="178">
        <v>0</v>
      </c>
      <c r="Q13" s="178">
        <f t="shared" si="5"/>
        <v>0</v>
      </c>
      <c r="R13" s="178"/>
      <c r="S13" s="178" t="s">
        <v>1428</v>
      </c>
      <c r="T13" s="179" t="s">
        <v>1429</v>
      </c>
      <c r="U13" s="157">
        <v>0</v>
      </c>
      <c r="V13" s="157">
        <f t="shared" si="6"/>
        <v>0</v>
      </c>
      <c r="W13" s="157"/>
      <c r="X13" s="157" t="s">
        <v>187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188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73">
        <v>5</v>
      </c>
      <c r="B14" s="174" t="s">
        <v>1665</v>
      </c>
      <c r="C14" s="182" t="s">
        <v>1666</v>
      </c>
      <c r="D14" s="175" t="s">
        <v>221</v>
      </c>
      <c r="E14" s="176">
        <v>30</v>
      </c>
      <c r="F14" s="177"/>
      <c r="G14" s="178">
        <f t="shared" si="0"/>
        <v>0</v>
      </c>
      <c r="H14" s="177"/>
      <c r="I14" s="178">
        <f t="shared" si="1"/>
        <v>0</v>
      </c>
      <c r="J14" s="177"/>
      <c r="K14" s="178">
        <f t="shared" si="2"/>
        <v>0</v>
      </c>
      <c r="L14" s="178">
        <v>15</v>
      </c>
      <c r="M14" s="178">
        <f t="shared" si="3"/>
        <v>0</v>
      </c>
      <c r="N14" s="178">
        <v>0</v>
      </c>
      <c r="O14" s="178">
        <f t="shared" si="4"/>
        <v>0</v>
      </c>
      <c r="P14" s="178">
        <v>0</v>
      </c>
      <c r="Q14" s="178">
        <f t="shared" si="5"/>
        <v>0</v>
      </c>
      <c r="R14" s="178"/>
      <c r="S14" s="178" t="s">
        <v>1428</v>
      </c>
      <c r="T14" s="179" t="s">
        <v>1429</v>
      </c>
      <c r="U14" s="157">
        <v>0</v>
      </c>
      <c r="V14" s="157">
        <f t="shared" si="6"/>
        <v>0</v>
      </c>
      <c r="W14" s="157"/>
      <c r="X14" s="157" t="s">
        <v>187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188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73">
        <v>6</v>
      </c>
      <c r="B15" s="174" t="s">
        <v>1663</v>
      </c>
      <c r="C15" s="182" t="s">
        <v>1664</v>
      </c>
      <c r="D15" s="175" t="s">
        <v>221</v>
      </c>
      <c r="E15" s="176">
        <v>3</v>
      </c>
      <c r="F15" s="177"/>
      <c r="G15" s="178">
        <f t="shared" si="0"/>
        <v>0</v>
      </c>
      <c r="H15" s="177"/>
      <c r="I15" s="178">
        <f t="shared" si="1"/>
        <v>0</v>
      </c>
      <c r="J15" s="177"/>
      <c r="K15" s="178">
        <f t="shared" si="2"/>
        <v>0</v>
      </c>
      <c r="L15" s="178">
        <v>15</v>
      </c>
      <c r="M15" s="178">
        <f t="shared" si="3"/>
        <v>0</v>
      </c>
      <c r="N15" s="178">
        <v>0</v>
      </c>
      <c r="O15" s="178">
        <f t="shared" si="4"/>
        <v>0</v>
      </c>
      <c r="P15" s="178">
        <v>0</v>
      </c>
      <c r="Q15" s="178">
        <f t="shared" si="5"/>
        <v>0</v>
      </c>
      <c r="R15" s="178"/>
      <c r="S15" s="178" t="s">
        <v>1428</v>
      </c>
      <c r="T15" s="179" t="s">
        <v>1429</v>
      </c>
      <c r="U15" s="157">
        <v>0</v>
      </c>
      <c r="V15" s="157">
        <f t="shared" si="6"/>
        <v>0</v>
      </c>
      <c r="W15" s="157"/>
      <c r="X15" s="157" t="s">
        <v>187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188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3">
        <v>7</v>
      </c>
      <c r="B16" s="174" t="s">
        <v>1579</v>
      </c>
      <c r="C16" s="182" t="s">
        <v>1578</v>
      </c>
      <c r="D16" s="175" t="s">
        <v>470</v>
      </c>
      <c r="E16" s="176">
        <v>2</v>
      </c>
      <c r="F16" s="177"/>
      <c r="G16" s="178">
        <f t="shared" si="0"/>
        <v>0</v>
      </c>
      <c r="H16" s="177"/>
      <c r="I16" s="178">
        <f t="shared" si="1"/>
        <v>0</v>
      </c>
      <c r="J16" s="177"/>
      <c r="K16" s="178">
        <f t="shared" si="2"/>
        <v>0</v>
      </c>
      <c r="L16" s="178">
        <v>15</v>
      </c>
      <c r="M16" s="178">
        <f t="shared" si="3"/>
        <v>0</v>
      </c>
      <c r="N16" s="178">
        <v>0</v>
      </c>
      <c r="O16" s="178">
        <f t="shared" si="4"/>
        <v>0</v>
      </c>
      <c r="P16" s="178">
        <v>0</v>
      </c>
      <c r="Q16" s="178">
        <f t="shared" si="5"/>
        <v>0</v>
      </c>
      <c r="R16" s="178"/>
      <c r="S16" s="178" t="s">
        <v>1428</v>
      </c>
      <c r="T16" s="179" t="s">
        <v>1429</v>
      </c>
      <c r="U16" s="157">
        <v>0</v>
      </c>
      <c r="V16" s="157">
        <f t="shared" si="6"/>
        <v>0</v>
      </c>
      <c r="W16" s="157"/>
      <c r="X16" s="157" t="s">
        <v>187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188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3">
        <v>8</v>
      </c>
      <c r="B17" s="174" t="s">
        <v>1581</v>
      </c>
      <c r="C17" s="182" t="s">
        <v>1580</v>
      </c>
      <c r="D17" s="175" t="s">
        <v>470</v>
      </c>
      <c r="E17" s="176">
        <v>5</v>
      </c>
      <c r="F17" s="177"/>
      <c r="G17" s="178">
        <f t="shared" si="0"/>
        <v>0</v>
      </c>
      <c r="H17" s="177"/>
      <c r="I17" s="178">
        <f t="shared" si="1"/>
        <v>0</v>
      </c>
      <c r="J17" s="177"/>
      <c r="K17" s="178">
        <f t="shared" si="2"/>
        <v>0</v>
      </c>
      <c r="L17" s="178">
        <v>15</v>
      </c>
      <c r="M17" s="178">
        <f t="shared" si="3"/>
        <v>0</v>
      </c>
      <c r="N17" s="178">
        <v>0</v>
      </c>
      <c r="O17" s="178">
        <f t="shared" si="4"/>
        <v>0</v>
      </c>
      <c r="P17" s="178">
        <v>0</v>
      </c>
      <c r="Q17" s="178">
        <f t="shared" si="5"/>
        <v>0</v>
      </c>
      <c r="R17" s="178"/>
      <c r="S17" s="178" t="s">
        <v>1428</v>
      </c>
      <c r="T17" s="179" t="s">
        <v>1429</v>
      </c>
      <c r="U17" s="157">
        <v>0</v>
      </c>
      <c r="V17" s="157">
        <f t="shared" si="6"/>
        <v>0</v>
      </c>
      <c r="W17" s="157"/>
      <c r="X17" s="157" t="s">
        <v>187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188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60" t="s">
        <v>180</v>
      </c>
      <c r="B18" s="161" t="s">
        <v>72</v>
      </c>
      <c r="C18" s="181" t="s">
        <v>73</v>
      </c>
      <c r="D18" s="162"/>
      <c r="E18" s="163"/>
      <c r="F18" s="164"/>
      <c r="G18" s="164">
        <f>SUMIF(AG19:AG33,"&lt;&gt;NOR",G19:G33)</f>
        <v>0</v>
      </c>
      <c r="H18" s="164"/>
      <c r="I18" s="164">
        <f>SUM(I19:I33)</f>
        <v>0</v>
      </c>
      <c r="J18" s="164"/>
      <c r="K18" s="164">
        <f>SUM(K19:K33)</f>
        <v>0</v>
      </c>
      <c r="L18" s="164"/>
      <c r="M18" s="164">
        <f>SUM(M19:M33)</f>
        <v>0</v>
      </c>
      <c r="N18" s="164"/>
      <c r="O18" s="164">
        <f>SUM(O19:O33)</f>
        <v>0</v>
      </c>
      <c r="P18" s="164"/>
      <c r="Q18" s="164">
        <f>SUM(Q19:Q33)</f>
        <v>0</v>
      </c>
      <c r="R18" s="164"/>
      <c r="S18" s="164"/>
      <c r="T18" s="165"/>
      <c r="U18" s="159"/>
      <c r="V18" s="159">
        <f>SUM(V19:V33)</f>
        <v>0</v>
      </c>
      <c r="W18" s="159"/>
      <c r="X18" s="159"/>
      <c r="AG18" t="s">
        <v>181</v>
      </c>
    </row>
    <row r="19" spans="1:60" ht="33.75" outlineLevel="1" x14ac:dyDescent="0.2">
      <c r="A19" s="173">
        <v>9</v>
      </c>
      <c r="B19" s="174" t="s">
        <v>1625</v>
      </c>
      <c r="C19" s="182" t="s">
        <v>1626</v>
      </c>
      <c r="D19" s="175" t="s">
        <v>588</v>
      </c>
      <c r="E19" s="176">
        <v>6</v>
      </c>
      <c r="F19" s="177"/>
      <c r="G19" s="178">
        <f t="shared" ref="G19:G33" si="7">ROUND(E19*F19,2)</f>
        <v>0</v>
      </c>
      <c r="H19" s="177"/>
      <c r="I19" s="178">
        <f t="shared" ref="I19:I33" si="8">ROUND(E19*H19,2)</f>
        <v>0</v>
      </c>
      <c r="J19" s="177"/>
      <c r="K19" s="178">
        <f t="shared" ref="K19:K33" si="9">ROUND(E19*J19,2)</f>
        <v>0</v>
      </c>
      <c r="L19" s="178">
        <v>15</v>
      </c>
      <c r="M19" s="178">
        <f t="shared" ref="M19:M33" si="10">G19*(1+L19/100)</f>
        <v>0</v>
      </c>
      <c r="N19" s="178">
        <v>0</v>
      </c>
      <c r="O19" s="178">
        <f t="shared" ref="O19:O33" si="11">ROUND(E19*N19,2)</f>
        <v>0</v>
      </c>
      <c r="P19" s="178">
        <v>0</v>
      </c>
      <c r="Q19" s="178">
        <f t="shared" ref="Q19:Q33" si="12">ROUND(E19*P19,2)</f>
        <v>0</v>
      </c>
      <c r="R19" s="178"/>
      <c r="S19" s="178" t="s">
        <v>185</v>
      </c>
      <c r="T19" s="179" t="s">
        <v>186</v>
      </c>
      <c r="U19" s="157">
        <v>0</v>
      </c>
      <c r="V19" s="157">
        <f t="shared" ref="V19:V33" si="13">ROUND(E19*U19,2)</f>
        <v>0</v>
      </c>
      <c r="W19" s="157"/>
      <c r="X19" s="157" t="s">
        <v>270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1436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outlineLevel="1" x14ac:dyDescent="0.2">
      <c r="A20" s="173">
        <v>10</v>
      </c>
      <c r="B20" s="174" t="s">
        <v>1641</v>
      </c>
      <c r="C20" s="182" t="s">
        <v>1642</v>
      </c>
      <c r="D20" s="175" t="s">
        <v>381</v>
      </c>
      <c r="E20" s="176">
        <v>160</v>
      </c>
      <c r="F20" s="177"/>
      <c r="G20" s="178">
        <f t="shared" si="7"/>
        <v>0</v>
      </c>
      <c r="H20" s="177"/>
      <c r="I20" s="178">
        <f t="shared" si="8"/>
        <v>0</v>
      </c>
      <c r="J20" s="177"/>
      <c r="K20" s="178">
        <f t="shared" si="9"/>
        <v>0</v>
      </c>
      <c r="L20" s="178">
        <v>15</v>
      </c>
      <c r="M20" s="178">
        <f t="shared" si="10"/>
        <v>0</v>
      </c>
      <c r="N20" s="178">
        <v>0</v>
      </c>
      <c r="O20" s="178">
        <f t="shared" si="11"/>
        <v>0</v>
      </c>
      <c r="P20" s="178">
        <v>0</v>
      </c>
      <c r="Q20" s="178">
        <f t="shared" si="12"/>
        <v>0</v>
      </c>
      <c r="R20" s="178"/>
      <c r="S20" s="178" t="s">
        <v>185</v>
      </c>
      <c r="T20" s="179" t="s">
        <v>186</v>
      </c>
      <c r="U20" s="157">
        <v>0</v>
      </c>
      <c r="V20" s="157">
        <f t="shared" si="13"/>
        <v>0</v>
      </c>
      <c r="W20" s="157"/>
      <c r="X20" s="157" t="s">
        <v>270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1436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 x14ac:dyDescent="0.2">
      <c r="A21" s="173">
        <v>11</v>
      </c>
      <c r="B21" s="174" t="s">
        <v>1643</v>
      </c>
      <c r="C21" s="182" t="s">
        <v>1644</v>
      </c>
      <c r="D21" s="175" t="s">
        <v>588</v>
      </c>
      <c r="E21" s="176">
        <v>18</v>
      </c>
      <c r="F21" s="177"/>
      <c r="G21" s="178">
        <f t="shared" si="7"/>
        <v>0</v>
      </c>
      <c r="H21" s="177"/>
      <c r="I21" s="178">
        <f t="shared" si="8"/>
        <v>0</v>
      </c>
      <c r="J21" s="177"/>
      <c r="K21" s="178">
        <f t="shared" si="9"/>
        <v>0</v>
      </c>
      <c r="L21" s="178">
        <v>15</v>
      </c>
      <c r="M21" s="178">
        <f t="shared" si="10"/>
        <v>0</v>
      </c>
      <c r="N21" s="178">
        <v>0</v>
      </c>
      <c r="O21" s="178">
        <f t="shared" si="11"/>
        <v>0</v>
      </c>
      <c r="P21" s="178">
        <v>0</v>
      </c>
      <c r="Q21" s="178">
        <f t="shared" si="12"/>
        <v>0</v>
      </c>
      <c r="R21" s="178"/>
      <c r="S21" s="178" t="s">
        <v>185</v>
      </c>
      <c r="T21" s="179" t="s">
        <v>186</v>
      </c>
      <c r="U21" s="157">
        <v>0</v>
      </c>
      <c r="V21" s="157">
        <f t="shared" si="13"/>
        <v>0</v>
      </c>
      <c r="W21" s="157"/>
      <c r="X21" s="157" t="s">
        <v>270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1436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3">
        <v>12</v>
      </c>
      <c r="B22" s="174" t="s">
        <v>1645</v>
      </c>
      <c r="C22" s="182" t="s">
        <v>1646</v>
      </c>
      <c r="D22" s="175" t="s">
        <v>588</v>
      </c>
      <c r="E22" s="176">
        <v>9</v>
      </c>
      <c r="F22" s="177"/>
      <c r="G22" s="178">
        <f t="shared" si="7"/>
        <v>0</v>
      </c>
      <c r="H22" s="177"/>
      <c r="I22" s="178">
        <f t="shared" si="8"/>
        <v>0</v>
      </c>
      <c r="J22" s="177"/>
      <c r="K22" s="178">
        <f t="shared" si="9"/>
        <v>0</v>
      </c>
      <c r="L22" s="178">
        <v>15</v>
      </c>
      <c r="M22" s="178">
        <f t="shared" si="10"/>
        <v>0</v>
      </c>
      <c r="N22" s="178">
        <v>0</v>
      </c>
      <c r="O22" s="178">
        <f t="shared" si="11"/>
        <v>0</v>
      </c>
      <c r="P22" s="178">
        <v>0</v>
      </c>
      <c r="Q22" s="178">
        <f t="shared" si="12"/>
        <v>0</v>
      </c>
      <c r="R22" s="178"/>
      <c r="S22" s="178" t="s">
        <v>185</v>
      </c>
      <c r="T22" s="179" t="s">
        <v>186</v>
      </c>
      <c r="U22" s="157">
        <v>0</v>
      </c>
      <c r="V22" s="157">
        <f t="shared" si="13"/>
        <v>0</v>
      </c>
      <c r="W22" s="157"/>
      <c r="X22" s="157" t="s">
        <v>270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1436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2.5" outlineLevel="1" x14ac:dyDescent="0.2">
      <c r="A23" s="173">
        <v>13</v>
      </c>
      <c r="B23" s="174" t="s">
        <v>1647</v>
      </c>
      <c r="C23" s="182" t="s">
        <v>1648</v>
      </c>
      <c r="D23" s="175" t="s">
        <v>588</v>
      </c>
      <c r="E23" s="176">
        <v>250</v>
      </c>
      <c r="F23" s="177"/>
      <c r="G23" s="178">
        <f t="shared" si="7"/>
        <v>0</v>
      </c>
      <c r="H23" s="177"/>
      <c r="I23" s="178">
        <f t="shared" si="8"/>
        <v>0</v>
      </c>
      <c r="J23" s="177"/>
      <c r="K23" s="178">
        <f t="shared" si="9"/>
        <v>0</v>
      </c>
      <c r="L23" s="178">
        <v>15</v>
      </c>
      <c r="M23" s="178">
        <f t="shared" si="10"/>
        <v>0</v>
      </c>
      <c r="N23" s="178">
        <v>0</v>
      </c>
      <c r="O23" s="178">
        <f t="shared" si="11"/>
        <v>0</v>
      </c>
      <c r="P23" s="178">
        <v>0</v>
      </c>
      <c r="Q23" s="178">
        <f t="shared" si="12"/>
        <v>0</v>
      </c>
      <c r="R23" s="178"/>
      <c r="S23" s="178" t="s">
        <v>185</v>
      </c>
      <c r="T23" s="179" t="s">
        <v>186</v>
      </c>
      <c r="U23" s="157">
        <v>0</v>
      </c>
      <c r="V23" s="157">
        <f t="shared" si="13"/>
        <v>0</v>
      </c>
      <c r="W23" s="157"/>
      <c r="X23" s="157" t="s">
        <v>270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1436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22.5" outlineLevel="1" x14ac:dyDescent="0.2">
      <c r="A24" s="173">
        <v>14</v>
      </c>
      <c r="B24" s="174" t="s">
        <v>1649</v>
      </c>
      <c r="C24" s="182" t="s">
        <v>1650</v>
      </c>
      <c r="D24" s="175" t="s">
        <v>588</v>
      </c>
      <c r="E24" s="176">
        <v>95</v>
      </c>
      <c r="F24" s="177"/>
      <c r="G24" s="178">
        <f t="shared" si="7"/>
        <v>0</v>
      </c>
      <c r="H24" s="177"/>
      <c r="I24" s="178">
        <f t="shared" si="8"/>
        <v>0</v>
      </c>
      <c r="J24" s="177"/>
      <c r="K24" s="178">
        <f t="shared" si="9"/>
        <v>0</v>
      </c>
      <c r="L24" s="178">
        <v>15</v>
      </c>
      <c r="M24" s="178">
        <f t="shared" si="10"/>
        <v>0</v>
      </c>
      <c r="N24" s="178">
        <v>0</v>
      </c>
      <c r="O24" s="178">
        <f t="shared" si="11"/>
        <v>0</v>
      </c>
      <c r="P24" s="178">
        <v>0</v>
      </c>
      <c r="Q24" s="178">
        <f t="shared" si="12"/>
        <v>0</v>
      </c>
      <c r="R24" s="178"/>
      <c r="S24" s="178" t="s">
        <v>185</v>
      </c>
      <c r="T24" s="179" t="s">
        <v>186</v>
      </c>
      <c r="U24" s="157">
        <v>0</v>
      </c>
      <c r="V24" s="157">
        <f t="shared" si="13"/>
        <v>0</v>
      </c>
      <c r="W24" s="157"/>
      <c r="X24" s="157" t="s">
        <v>270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1436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73">
        <v>15</v>
      </c>
      <c r="B25" s="174" t="s">
        <v>1615</v>
      </c>
      <c r="C25" s="182" t="s">
        <v>1616</v>
      </c>
      <c r="D25" s="175" t="s">
        <v>588</v>
      </c>
      <c r="E25" s="176">
        <v>9</v>
      </c>
      <c r="F25" s="177"/>
      <c r="G25" s="178">
        <f t="shared" si="7"/>
        <v>0</v>
      </c>
      <c r="H25" s="177"/>
      <c r="I25" s="178">
        <f t="shared" si="8"/>
        <v>0</v>
      </c>
      <c r="J25" s="177"/>
      <c r="K25" s="178">
        <f t="shared" si="9"/>
        <v>0</v>
      </c>
      <c r="L25" s="178">
        <v>15</v>
      </c>
      <c r="M25" s="178">
        <f t="shared" si="10"/>
        <v>0</v>
      </c>
      <c r="N25" s="178">
        <v>0</v>
      </c>
      <c r="O25" s="178">
        <f t="shared" si="11"/>
        <v>0</v>
      </c>
      <c r="P25" s="178">
        <v>0</v>
      </c>
      <c r="Q25" s="178">
        <f t="shared" si="12"/>
        <v>0</v>
      </c>
      <c r="R25" s="178"/>
      <c r="S25" s="178" t="s">
        <v>1428</v>
      </c>
      <c r="T25" s="179" t="s">
        <v>1429</v>
      </c>
      <c r="U25" s="157">
        <v>0</v>
      </c>
      <c r="V25" s="157">
        <f t="shared" si="13"/>
        <v>0</v>
      </c>
      <c r="W25" s="157"/>
      <c r="X25" s="157" t="s">
        <v>187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188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2.5" outlineLevel="1" x14ac:dyDescent="0.2">
      <c r="A26" s="173">
        <v>16</v>
      </c>
      <c r="B26" s="174" t="s">
        <v>1651</v>
      </c>
      <c r="C26" s="182" t="s">
        <v>1652</v>
      </c>
      <c r="D26" s="175" t="s">
        <v>588</v>
      </c>
      <c r="E26" s="176">
        <v>6</v>
      </c>
      <c r="F26" s="177"/>
      <c r="G26" s="178">
        <f t="shared" si="7"/>
        <v>0</v>
      </c>
      <c r="H26" s="177"/>
      <c r="I26" s="178">
        <f t="shared" si="8"/>
        <v>0</v>
      </c>
      <c r="J26" s="177"/>
      <c r="K26" s="178">
        <f t="shared" si="9"/>
        <v>0</v>
      </c>
      <c r="L26" s="178">
        <v>15</v>
      </c>
      <c r="M26" s="178">
        <f t="shared" si="10"/>
        <v>0</v>
      </c>
      <c r="N26" s="178">
        <v>0</v>
      </c>
      <c r="O26" s="178">
        <f t="shared" si="11"/>
        <v>0</v>
      </c>
      <c r="P26" s="178">
        <v>0</v>
      </c>
      <c r="Q26" s="178">
        <f t="shared" si="12"/>
        <v>0</v>
      </c>
      <c r="R26" s="178"/>
      <c r="S26" s="178" t="s">
        <v>185</v>
      </c>
      <c r="T26" s="179" t="s">
        <v>186</v>
      </c>
      <c r="U26" s="157">
        <v>0</v>
      </c>
      <c r="V26" s="157">
        <f t="shared" si="13"/>
        <v>0</v>
      </c>
      <c r="W26" s="157"/>
      <c r="X26" s="157" t="s">
        <v>270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1436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2.5" outlineLevel="1" x14ac:dyDescent="0.2">
      <c r="A27" s="173">
        <v>17</v>
      </c>
      <c r="B27" s="174" t="s">
        <v>1653</v>
      </c>
      <c r="C27" s="182" t="s">
        <v>1654</v>
      </c>
      <c r="D27" s="175" t="s">
        <v>588</v>
      </c>
      <c r="E27" s="176">
        <v>3</v>
      </c>
      <c r="F27" s="177"/>
      <c r="G27" s="178">
        <f t="shared" si="7"/>
        <v>0</v>
      </c>
      <c r="H27" s="177"/>
      <c r="I27" s="178">
        <f t="shared" si="8"/>
        <v>0</v>
      </c>
      <c r="J27" s="177"/>
      <c r="K27" s="178">
        <f t="shared" si="9"/>
        <v>0</v>
      </c>
      <c r="L27" s="178">
        <v>15</v>
      </c>
      <c r="M27" s="178">
        <f t="shared" si="10"/>
        <v>0</v>
      </c>
      <c r="N27" s="178">
        <v>0</v>
      </c>
      <c r="O27" s="178">
        <f t="shared" si="11"/>
        <v>0</v>
      </c>
      <c r="P27" s="178">
        <v>0</v>
      </c>
      <c r="Q27" s="178">
        <f t="shared" si="12"/>
        <v>0</v>
      </c>
      <c r="R27" s="178"/>
      <c r="S27" s="178" t="s">
        <v>185</v>
      </c>
      <c r="T27" s="179" t="s">
        <v>186</v>
      </c>
      <c r="U27" s="157">
        <v>0</v>
      </c>
      <c r="V27" s="157">
        <f t="shared" si="13"/>
        <v>0</v>
      </c>
      <c r="W27" s="157"/>
      <c r="X27" s="157" t="s">
        <v>270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1436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73">
        <v>18</v>
      </c>
      <c r="B28" s="174" t="s">
        <v>1611</v>
      </c>
      <c r="C28" s="182" t="s">
        <v>1612</v>
      </c>
      <c r="D28" s="175" t="s">
        <v>588</v>
      </c>
      <c r="E28" s="176">
        <v>18</v>
      </c>
      <c r="F28" s="177"/>
      <c r="G28" s="178">
        <f t="shared" si="7"/>
        <v>0</v>
      </c>
      <c r="H28" s="177"/>
      <c r="I28" s="178">
        <f t="shared" si="8"/>
        <v>0</v>
      </c>
      <c r="J28" s="177"/>
      <c r="K28" s="178">
        <f t="shared" si="9"/>
        <v>0</v>
      </c>
      <c r="L28" s="178">
        <v>15</v>
      </c>
      <c r="M28" s="178">
        <f t="shared" si="10"/>
        <v>0</v>
      </c>
      <c r="N28" s="178">
        <v>0</v>
      </c>
      <c r="O28" s="178">
        <f t="shared" si="11"/>
        <v>0</v>
      </c>
      <c r="P28" s="178">
        <v>0</v>
      </c>
      <c r="Q28" s="178">
        <f t="shared" si="12"/>
        <v>0</v>
      </c>
      <c r="R28" s="178"/>
      <c r="S28" s="178" t="s">
        <v>1428</v>
      </c>
      <c r="T28" s="179" t="s">
        <v>1429</v>
      </c>
      <c r="U28" s="157">
        <v>0</v>
      </c>
      <c r="V28" s="157">
        <f t="shared" si="13"/>
        <v>0</v>
      </c>
      <c r="W28" s="157"/>
      <c r="X28" s="157" t="s">
        <v>187</v>
      </c>
      <c r="Y28" s="147"/>
      <c r="Z28" s="147"/>
      <c r="AA28" s="147"/>
      <c r="AB28" s="147"/>
      <c r="AC28" s="147"/>
      <c r="AD28" s="147"/>
      <c r="AE28" s="147"/>
      <c r="AF28" s="147"/>
      <c r="AG28" s="147" t="s">
        <v>188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33.75" outlineLevel="1" x14ac:dyDescent="0.2">
      <c r="A29" s="173">
        <v>19</v>
      </c>
      <c r="B29" s="174" t="s">
        <v>1655</v>
      </c>
      <c r="C29" s="182" t="s">
        <v>1656</v>
      </c>
      <c r="D29" s="175" t="s">
        <v>588</v>
      </c>
      <c r="E29" s="176">
        <v>18</v>
      </c>
      <c r="F29" s="177"/>
      <c r="G29" s="178">
        <f t="shared" si="7"/>
        <v>0</v>
      </c>
      <c r="H29" s="177"/>
      <c r="I29" s="178">
        <f t="shared" si="8"/>
        <v>0</v>
      </c>
      <c r="J29" s="177"/>
      <c r="K29" s="178">
        <f t="shared" si="9"/>
        <v>0</v>
      </c>
      <c r="L29" s="178">
        <v>15</v>
      </c>
      <c r="M29" s="178">
        <f t="shared" si="10"/>
        <v>0</v>
      </c>
      <c r="N29" s="178">
        <v>0</v>
      </c>
      <c r="O29" s="178">
        <f t="shared" si="11"/>
        <v>0</v>
      </c>
      <c r="P29" s="178">
        <v>0</v>
      </c>
      <c r="Q29" s="178">
        <f t="shared" si="12"/>
        <v>0</v>
      </c>
      <c r="R29" s="178"/>
      <c r="S29" s="178" t="s">
        <v>185</v>
      </c>
      <c r="T29" s="179" t="s">
        <v>186</v>
      </c>
      <c r="U29" s="157">
        <v>0</v>
      </c>
      <c r="V29" s="157">
        <f t="shared" si="13"/>
        <v>0</v>
      </c>
      <c r="W29" s="157"/>
      <c r="X29" s="157" t="s">
        <v>270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1436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3">
        <v>20</v>
      </c>
      <c r="B30" s="174" t="s">
        <v>1667</v>
      </c>
      <c r="C30" s="182" t="s">
        <v>1668</v>
      </c>
      <c r="D30" s="175" t="s">
        <v>588</v>
      </c>
      <c r="E30" s="176">
        <v>2</v>
      </c>
      <c r="F30" s="177"/>
      <c r="G30" s="178">
        <f t="shared" si="7"/>
        <v>0</v>
      </c>
      <c r="H30" s="177"/>
      <c r="I30" s="178">
        <f t="shared" si="8"/>
        <v>0</v>
      </c>
      <c r="J30" s="177"/>
      <c r="K30" s="178">
        <f t="shared" si="9"/>
        <v>0</v>
      </c>
      <c r="L30" s="178">
        <v>15</v>
      </c>
      <c r="M30" s="178">
        <f t="shared" si="10"/>
        <v>0</v>
      </c>
      <c r="N30" s="178">
        <v>0</v>
      </c>
      <c r="O30" s="178">
        <f t="shared" si="11"/>
        <v>0</v>
      </c>
      <c r="P30" s="178">
        <v>0</v>
      </c>
      <c r="Q30" s="178">
        <f t="shared" si="12"/>
        <v>0</v>
      </c>
      <c r="R30" s="178"/>
      <c r="S30" s="178" t="s">
        <v>1428</v>
      </c>
      <c r="T30" s="179" t="s">
        <v>1429</v>
      </c>
      <c r="U30" s="157">
        <v>0</v>
      </c>
      <c r="V30" s="157">
        <f t="shared" si="13"/>
        <v>0</v>
      </c>
      <c r="W30" s="157"/>
      <c r="X30" s="157" t="s">
        <v>187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188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33.75" outlineLevel="1" x14ac:dyDescent="0.2">
      <c r="A31" s="173">
        <v>21</v>
      </c>
      <c r="B31" s="174" t="s">
        <v>1627</v>
      </c>
      <c r="C31" s="182" t="s">
        <v>1669</v>
      </c>
      <c r="D31" s="175" t="s">
        <v>588</v>
      </c>
      <c r="E31" s="176">
        <v>2</v>
      </c>
      <c r="F31" s="177"/>
      <c r="G31" s="178">
        <f t="shared" si="7"/>
        <v>0</v>
      </c>
      <c r="H31" s="177"/>
      <c r="I31" s="178">
        <f t="shared" si="8"/>
        <v>0</v>
      </c>
      <c r="J31" s="177"/>
      <c r="K31" s="178">
        <f t="shared" si="9"/>
        <v>0</v>
      </c>
      <c r="L31" s="178">
        <v>15</v>
      </c>
      <c r="M31" s="178">
        <f t="shared" si="10"/>
        <v>0</v>
      </c>
      <c r="N31" s="178">
        <v>0</v>
      </c>
      <c r="O31" s="178">
        <f t="shared" si="11"/>
        <v>0</v>
      </c>
      <c r="P31" s="178">
        <v>0</v>
      </c>
      <c r="Q31" s="178">
        <f t="shared" si="12"/>
        <v>0</v>
      </c>
      <c r="R31" s="178"/>
      <c r="S31" s="178" t="s">
        <v>185</v>
      </c>
      <c r="T31" s="179" t="s">
        <v>186</v>
      </c>
      <c r="U31" s="157">
        <v>0</v>
      </c>
      <c r="V31" s="157">
        <f t="shared" si="13"/>
        <v>0</v>
      </c>
      <c r="W31" s="157"/>
      <c r="X31" s="157" t="s">
        <v>270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1436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ht="22.5" outlineLevel="1" x14ac:dyDescent="0.2">
      <c r="A32" s="173">
        <v>22</v>
      </c>
      <c r="B32" s="174" t="s">
        <v>1601</v>
      </c>
      <c r="C32" s="182" t="s">
        <v>1602</v>
      </c>
      <c r="D32" s="175" t="s">
        <v>381</v>
      </c>
      <c r="E32" s="176">
        <v>100</v>
      </c>
      <c r="F32" s="177"/>
      <c r="G32" s="178">
        <f t="shared" si="7"/>
        <v>0</v>
      </c>
      <c r="H32" s="177"/>
      <c r="I32" s="178">
        <f t="shared" si="8"/>
        <v>0</v>
      </c>
      <c r="J32" s="177"/>
      <c r="K32" s="178">
        <f t="shared" si="9"/>
        <v>0</v>
      </c>
      <c r="L32" s="178">
        <v>15</v>
      </c>
      <c r="M32" s="178">
        <f t="shared" si="10"/>
        <v>0</v>
      </c>
      <c r="N32" s="178">
        <v>0</v>
      </c>
      <c r="O32" s="178">
        <f t="shared" si="11"/>
        <v>0</v>
      </c>
      <c r="P32" s="178">
        <v>0</v>
      </c>
      <c r="Q32" s="178">
        <f t="shared" si="12"/>
        <v>0</v>
      </c>
      <c r="R32" s="178"/>
      <c r="S32" s="178" t="s">
        <v>1428</v>
      </c>
      <c r="T32" s="179" t="s">
        <v>1429</v>
      </c>
      <c r="U32" s="157">
        <v>0</v>
      </c>
      <c r="V32" s="157">
        <f t="shared" si="13"/>
        <v>0</v>
      </c>
      <c r="W32" s="157"/>
      <c r="X32" s="157" t="s">
        <v>187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188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73">
        <v>23</v>
      </c>
      <c r="B33" s="174" t="s">
        <v>1621</v>
      </c>
      <c r="C33" s="182" t="s">
        <v>1622</v>
      </c>
      <c r="D33" s="175" t="s">
        <v>268</v>
      </c>
      <c r="E33" s="176">
        <v>3.5</v>
      </c>
      <c r="F33" s="177"/>
      <c r="G33" s="178">
        <f t="shared" si="7"/>
        <v>0</v>
      </c>
      <c r="H33" s="177"/>
      <c r="I33" s="178">
        <f t="shared" si="8"/>
        <v>0</v>
      </c>
      <c r="J33" s="177"/>
      <c r="K33" s="178">
        <f t="shared" si="9"/>
        <v>0</v>
      </c>
      <c r="L33" s="178">
        <v>15</v>
      </c>
      <c r="M33" s="178">
        <f t="shared" si="10"/>
        <v>0</v>
      </c>
      <c r="N33" s="178">
        <v>0</v>
      </c>
      <c r="O33" s="178">
        <f t="shared" si="11"/>
        <v>0</v>
      </c>
      <c r="P33" s="178">
        <v>0</v>
      </c>
      <c r="Q33" s="178">
        <f t="shared" si="12"/>
        <v>0</v>
      </c>
      <c r="R33" s="178"/>
      <c r="S33" s="178" t="s">
        <v>1428</v>
      </c>
      <c r="T33" s="179" t="s">
        <v>1429</v>
      </c>
      <c r="U33" s="157">
        <v>0</v>
      </c>
      <c r="V33" s="157">
        <f t="shared" si="13"/>
        <v>0</v>
      </c>
      <c r="W33" s="157"/>
      <c r="X33" s="157" t="s">
        <v>270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1436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x14ac:dyDescent="0.2">
      <c r="A34" s="160" t="s">
        <v>180</v>
      </c>
      <c r="B34" s="161" t="s">
        <v>80</v>
      </c>
      <c r="C34" s="181" t="s">
        <v>81</v>
      </c>
      <c r="D34" s="162"/>
      <c r="E34" s="163"/>
      <c r="F34" s="164"/>
      <c r="G34" s="164">
        <f>SUMIF(AG35:AG37,"&lt;&gt;NOR",G35:G37)</f>
        <v>0</v>
      </c>
      <c r="H34" s="164"/>
      <c r="I34" s="164">
        <f>SUM(I35:I37)</f>
        <v>0</v>
      </c>
      <c r="J34" s="164"/>
      <c r="K34" s="164">
        <f>SUM(K35:K37)</f>
        <v>0</v>
      </c>
      <c r="L34" s="164"/>
      <c r="M34" s="164">
        <f>SUM(M35:M37)</f>
        <v>0</v>
      </c>
      <c r="N34" s="164"/>
      <c r="O34" s="164">
        <f>SUM(O35:O37)</f>
        <v>0</v>
      </c>
      <c r="P34" s="164"/>
      <c r="Q34" s="164">
        <f>SUM(Q35:Q37)</f>
        <v>0</v>
      </c>
      <c r="R34" s="164"/>
      <c r="S34" s="164"/>
      <c r="T34" s="165"/>
      <c r="U34" s="159"/>
      <c r="V34" s="159">
        <f>SUM(V35:V37)</f>
        <v>0</v>
      </c>
      <c r="W34" s="159"/>
      <c r="X34" s="159"/>
      <c r="AG34" t="s">
        <v>181</v>
      </c>
    </row>
    <row r="35" spans="1:60" outlineLevel="1" x14ac:dyDescent="0.2">
      <c r="A35" s="173">
        <v>24</v>
      </c>
      <c r="B35" s="174" t="s">
        <v>1556</v>
      </c>
      <c r="C35" s="182" t="s">
        <v>1557</v>
      </c>
      <c r="D35" s="175" t="s">
        <v>184</v>
      </c>
      <c r="E35" s="176">
        <v>1</v>
      </c>
      <c r="F35" s="177"/>
      <c r="G35" s="178">
        <f>ROUND(E35*F35,2)</f>
        <v>0</v>
      </c>
      <c r="H35" s="177"/>
      <c r="I35" s="178">
        <f>ROUND(E35*H35,2)</f>
        <v>0</v>
      </c>
      <c r="J35" s="177"/>
      <c r="K35" s="178">
        <f>ROUND(E35*J35,2)</f>
        <v>0</v>
      </c>
      <c r="L35" s="178">
        <v>15</v>
      </c>
      <c r="M35" s="178">
        <f>G35*(1+L35/100)</f>
        <v>0</v>
      </c>
      <c r="N35" s="178">
        <v>0</v>
      </c>
      <c r="O35" s="178">
        <f>ROUND(E35*N35,2)</f>
        <v>0</v>
      </c>
      <c r="P35" s="178">
        <v>0</v>
      </c>
      <c r="Q35" s="178">
        <f>ROUND(E35*P35,2)</f>
        <v>0</v>
      </c>
      <c r="R35" s="178"/>
      <c r="S35" s="178" t="s">
        <v>185</v>
      </c>
      <c r="T35" s="179" t="s">
        <v>186</v>
      </c>
      <c r="U35" s="157">
        <v>0</v>
      </c>
      <c r="V35" s="157">
        <f>ROUND(E35*U35,2)</f>
        <v>0</v>
      </c>
      <c r="W35" s="157"/>
      <c r="X35" s="157" t="s">
        <v>187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1111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73">
        <v>25</v>
      </c>
      <c r="B36" s="174" t="s">
        <v>1558</v>
      </c>
      <c r="C36" s="182" t="s">
        <v>197</v>
      </c>
      <c r="D36" s="175" t="s">
        <v>184</v>
      </c>
      <c r="E36" s="176">
        <v>1</v>
      </c>
      <c r="F36" s="177"/>
      <c r="G36" s="178">
        <f>ROUND(E36*F36,2)</f>
        <v>0</v>
      </c>
      <c r="H36" s="177"/>
      <c r="I36" s="178">
        <f>ROUND(E36*H36,2)</f>
        <v>0</v>
      </c>
      <c r="J36" s="177"/>
      <c r="K36" s="178">
        <f>ROUND(E36*J36,2)</f>
        <v>0</v>
      </c>
      <c r="L36" s="178">
        <v>15</v>
      </c>
      <c r="M36" s="178">
        <f>G36*(1+L36/100)</f>
        <v>0</v>
      </c>
      <c r="N36" s="178">
        <v>0</v>
      </c>
      <c r="O36" s="178">
        <f>ROUND(E36*N36,2)</f>
        <v>0</v>
      </c>
      <c r="P36" s="178">
        <v>0</v>
      </c>
      <c r="Q36" s="178">
        <f>ROUND(E36*P36,2)</f>
        <v>0</v>
      </c>
      <c r="R36" s="178"/>
      <c r="S36" s="178" t="s">
        <v>185</v>
      </c>
      <c r="T36" s="179" t="s">
        <v>186</v>
      </c>
      <c r="U36" s="157">
        <v>0</v>
      </c>
      <c r="V36" s="157">
        <f>ROUND(E36*U36,2)</f>
        <v>0</v>
      </c>
      <c r="W36" s="157"/>
      <c r="X36" s="157" t="s">
        <v>187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1111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73">
        <v>26</v>
      </c>
      <c r="B37" s="174" t="s">
        <v>1559</v>
      </c>
      <c r="C37" s="182" t="s">
        <v>1560</v>
      </c>
      <c r="D37" s="175" t="s">
        <v>184</v>
      </c>
      <c r="E37" s="176">
        <v>1</v>
      </c>
      <c r="F37" s="177"/>
      <c r="G37" s="178">
        <f>ROUND(E37*F37,2)</f>
        <v>0</v>
      </c>
      <c r="H37" s="177"/>
      <c r="I37" s="178">
        <f>ROUND(E37*H37,2)</f>
        <v>0</v>
      </c>
      <c r="J37" s="177"/>
      <c r="K37" s="178">
        <f>ROUND(E37*J37,2)</f>
        <v>0</v>
      </c>
      <c r="L37" s="178">
        <v>15</v>
      </c>
      <c r="M37" s="178">
        <f>G37*(1+L37/100)</f>
        <v>0</v>
      </c>
      <c r="N37" s="178">
        <v>0</v>
      </c>
      <c r="O37" s="178">
        <f>ROUND(E37*N37,2)</f>
        <v>0</v>
      </c>
      <c r="P37" s="178">
        <v>0</v>
      </c>
      <c r="Q37" s="178">
        <f>ROUND(E37*P37,2)</f>
        <v>0</v>
      </c>
      <c r="R37" s="178"/>
      <c r="S37" s="178" t="s">
        <v>185</v>
      </c>
      <c r="T37" s="179" t="s">
        <v>186</v>
      </c>
      <c r="U37" s="157">
        <v>0</v>
      </c>
      <c r="V37" s="157">
        <f>ROUND(E37*U37,2)</f>
        <v>0</v>
      </c>
      <c r="W37" s="157"/>
      <c r="X37" s="157" t="s">
        <v>187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1111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x14ac:dyDescent="0.2">
      <c r="A38" s="160" t="s">
        <v>180</v>
      </c>
      <c r="B38" s="161" t="s">
        <v>72</v>
      </c>
      <c r="C38" s="181" t="s">
        <v>73</v>
      </c>
      <c r="D38" s="162"/>
      <c r="E38" s="163"/>
      <c r="F38" s="164"/>
      <c r="G38" s="164">
        <f>SUMIF(AG39:AG55,"&lt;&gt;NOR",G39:G55)</f>
        <v>0</v>
      </c>
      <c r="H38" s="164"/>
      <c r="I38" s="164">
        <f>SUM(I39:I55)</f>
        <v>0</v>
      </c>
      <c r="J38" s="164"/>
      <c r="K38" s="164">
        <f>SUM(K39:K55)</f>
        <v>0</v>
      </c>
      <c r="L38" s="164"/>
      <c r="M38" s="164">
        <f>SUM(M39:M55)</f>
        <v>0</v>
      </c>
      <c r="N38" s="164"/>
      <c r="O38" s="164">
        <f>SUM(O39:O55)</f>
        <v>0</v>
      </c>
      <c r="P38" s="164"/>
      <c r="Q38" s="164">
        <f>SUM(Q39:Q55)</f>
        <v>0</v>
      </c>
      <c r="R38" s="164"/>
      <c r="S38" s="164"/>
      <c r="T38" s="165"/>
      <c r="U38" s="159"/>
      <c r="V38" s="159">
        <f>SUM(V39:V55)</f>
        <v>0</v>
      </c>
      <c r="W38" s="159"/>
      <c r="X38" s="159"/>
      <c r="AG38" t="s">
        <v>181</v>
      </c>
    </row>
    <row r="39" spans="1:60" outlineLevel="1" x14ac:dyDescent="0.2">
      <c r="A39" s="173">
        <v>27</v>
      </c>
      <c r="B39" s="174" t="s">
        <v>1629</v>
      </c>
      <c r="C39" s="182" t="s">
        <v>1628</v>
      </c>
      <c r="D39" s="175" t="s">
        <v>588</v>
      </c>
      <c r="E39" s="176">
        <v>100</v>
      </c>
      <c r="F39" s="177"/>
      <c r="G39" s="178">
        <f t="shared" ref="G39:G55" si="14">ROUND(E39*F39,2)</f>
        <v>0</v>
      </c>
      <c r="H39" s="177"/>
      <c r="I39" s="178">
        <f t="shared" ref="I39:I55" si="15">ROUND(E39*H39,2)</f>
        <v>0</v>
      </c>
      <c r="J39" s="177"/>
      <c r="K39" s="178">
        <f t="shared" ref="K39:K55" si="16">ROUND(E39*J39,2)</f>
        <v>0</v>
      </c>
      <c r="L39" s="178">
        <v>15</v>
      </c>
      <c r="M39" s="178">
        <f t="shared" ref="M39:M55" si="17">G39*(1+L39/100)</f>
        <v>0</v>
      </c>
      <c r="N39" s="178">
        <v>0</v>
      </c>
      <c r="O39" s="178">
        <f t="shared" ref="O39:O55" si="18">ROUND(E39*N39,2)</f>
        <v>0</v>
      </c>
      <c r="P39" s="178">
        <v>0</v>
      </c>
      <c r="Q39" s="178">
        <f t="shared" ref="Q39:Q55" si="19">ROUND(E39*P39,2)</f>
        <v>0</v>
      </c>
      <c r="R39" s="178"/>
      <c r="S39" s="178" t="s">
        <v>185</v>
      </c>
      <c r="T39" s="179" t="s">
        <v>186</v>
      </c>
      <c r="U39" s="157">
        <v>0</v>
      </c>
      <c r="V39" s="157">
        <f t="shared" ref="V39:V55" si="20">ROUND(E39*U39,2)</f>
        <v>0</v>
      </c>
      <c r="W39" s="157"/>
      <c r="X39" s="157" t="s">
        <v>270</v>
      </c>
      <c r="Y39" s="147"/>
      <c r="Z39" s="147"/>
      <c r="AA39" s="147"/>
      <c r="AB39" s="147"/>
      <c r="AC39" s="147"/>
      <c r="AD39" s="147"/>
      <c r="AE39" s="147"/>
      <c r="AF39" s="147"/>
      <c r="AG39" s="147" t="s">
        <v>1436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22.5" outlineLevel="1" x14ac:dyDescent="0.2">
      <c r="A40" s="173">
        <v>28</v>
      </c>
      <c r="B40" s="174" t="s">
        <v>1599</v>
      </c>
      <c r="C40" s="182" t="s">
        <v>1600</v>
      </c>
      <c r="D40" s="175" t="s">
        <v>381</v>
      </c>
      <c r="E40" s="176">
        <v>12</v>
      </c>
      <c r="F40" s="177"/>
      <c r="G40" s="178">
        <f t="shared" si="14"/>
        <v>0</v>
      </c>
      <c r="H40" s="177"/>
      <c r="I40" s="178">
        <f t="shared" si="15"/>
        <v>0</v>
      </c>
      <c r="J40" s="177"/>
      <c r="K40" s="178">
        <f t="shared" si="16"/>
        <v>0</v>
      </c>
      <c r="L40" s="178">
        <v>15</v>
      </c>
      <c r="M40" s="178">
        <f t="shared" si="17"/>
        <v>0</v>
      </c>
      <c r="N40" s="178">
        <v>0</v>
      </c>
      <c r="O40" s="178">
        <f t="shared" si="18"/>
        <v>0</v>
      </c>
      <c r="P40" s="178">
        <v>0</v>
      </c>
      <c r="Q40" s="178">
        <f t="shared" si="19"/>
        <v>0</v>
      </c>
      <c r="R40" s="178"/>
      <c r="S40" s="178" t="s">
        <v>1428</v>
      </c>
      <c r="T40" s="179" t="s">
        <v>1429</v>
      </c>
      <c r="U40" s="157">
        <v>0</v>
      </c>
      <c r="V40" s="157">
        <f t="shared" si="20"/>
        <v>0</v>
      </c>
      <c r="W40" s="157"/>
      <c r="X40" s="157" t="s">
        <v>187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188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73">
        <v>29</v>
      </c>
      <c r="B41" s="174" t="s">
        <v>1619</v>
      </c>
      <c r="C41" s="182" t="s">
        <v>1620</v>
      </c>
      <c r="D41" s="175" t="s">
        <v>268</v>
      </c>
      <c r="E41" s="176">
        <v>7.5</v>
      </c>
      <c r="F41" s="177"/>
      <c r="G41" s="178">
        <f t="shared" si="14"/>
        <v>0</v>
      </c>
      <c r="H41" s="177"/>
      <c r="I41" s="178">
        <f t="shared" si="15"/>
        <v>0</v>
      </c>
      <c r="J41" s="177"/>
      <c r="K41" s="178">
        <f t="shared" si="16"/>
        <v>0</v>
      </c>
      <c r="L41" s="178">
        <v>15</v>
      </c>
      <c r="M41" s="178">
        <f t="shared" si="17"/>
        <v>0</v>
      </c>
      <c r="N41" s="178">
        <v>0</v>
      </c>
      <c r="O41" s="178">
        <f t="shared" si="18"/>
        <v>0</v>
      </c>
      <c r="P41" s="178">
        <v>0</v>
      </c>
      <c r="Q41" s="178">
        <f t="shared" si="19"/>
        <v>0</v>
      </c>
      <c r="R41" s="178"/>
      <c r="S41" s="178" t="s">
        <v>1428</v>
      </c>
      <c r="T41" s="179" t="s">
        <v>1429</v>
      </c>
      <c r="U41" s="157">
        <v>0</v>
      </c>
      <c r="V41" s="157">
        <f t="shared" si="20"/>
        <v>0</v>
      </c>
      <c r="W41" s="157"/>
      <c r="X41" s="157" t="s">
        <v>270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1436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2.5" outlineLevel="1" x14ac:dyDescent="0.2">
      <c r="A42" s="173">
        <v>30</v>
      </c>
      <c r="B42" s="174" t="s">
        <v>1597</v>
      </c>
      <c r="C42" s="182" t="s">
        <v>1598</v>
      </c>
      <c r="D42" s="175" t="s">
        <v>381</v>
      </c>
      <c r="E42" s="176">
        <v>60</v>
      </c>
      <c r="F42" s="177"/>
      <c r="G42" s="178">
        <f t="shared" si="14"/>
        <v>0</v>
      </c>
      <c r="H42" s="177"/>
      <c r="I42" s="178">
        <f t="shared" si="15"/>
        <v>0</v>
      </c>
      <c r="J42" s="177"/>
      <c r="K42" s="178">
        <f t="shared" si="16"/>
        <v>0</v>
      </c>
      <c r="L42" s="178">
        <v>15</v>
      </c>
      <c r="M42" s="178">
        <f t="shared" si="17"/>
        <v>0</v>
      </c>
      <c r="N42" s="178">
        <v>0</v>
      </c>
      <c r="O42" s="178">
        <f t="shared" si="18"/>
        <v>0</v>
      </c>
      <c r="P42" s="178">
        <v>0</v>
      </c>
      <c r="Q42" s="178">
        <f t="shared" si="19"/>
        <v>0</v>
      </c>
      <c r="R42" s="178"/>
      <c r="S42" s="178" t="s">
        <v>1428</v>
      </c>
      <c r="T42" s="179" t="s">
        <v>1429</v>
      </c>
      <c r="U42" s="157">
        <v>0</v>
      </c>
      <c r="V42" s="157">
        <f t="shared" si="20"/>
        <v>0</v>
      </c>
      <c r="W42" s="157"/>
      <c r="X42" s="157" t="s">
        <v>187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188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73">
        <v>31</v>
      </c>
      <c r="B43" s="174" t="s">
        <v>1623</v>
      </c>
      <c r="C43" s="182" t="s">
        <v>1624</v>
      </c>
      <c r="D43" s="175" t="s">
        <v>268</v>
      </c>
      <c r="E43" s="176">
        <v>57</v>
      </c>
      <c r="F43" s="177"/>
      <c r="G43" s="178">
        <f t="shared" si="14"/>
        <v>0</v>
      </c>
      <c r="H43" s="177"/>
      <c r="I43" s="178">
        <f t="shared" si="15"/>
        <v>0</v>
      </c>
      <c r="J43" s="177"/>
      <c r="K43" s="178">
        <f t="shared" si="16"/>
        <v>0</v>
      </c>
      <c r="L43" s="178">
        <v>15</v>
      </c>
      <c r="M43" s="178">
        <f t="shared" si="17"/>
        <v>0</v>
      </c>
      <c r="N43" s="178">
        <v>0</v>
      </c>
      <c r="O43" s="178">
        <f t="shared" si="18"/>
        <v>0</v>
      </c>
      <c r="P43" s="178">
        <v>0</v>
      </c>
      <c r="Q43" s="178">
        <f t="shared" si="19"/>
        <v>0</v>
      </c>
      <c r="R43" s="178"/>
      <c r="S43" s="178" t="s">
        <v>1428</v>
      </c>
      <c r="T43" s="179" t="s">
        <v>1429</v>
      </c>
      <c r="U43" s="157">
        <v>0</v>
      </c>
      <c r="V43" s="157">
        <f t="shared" si="20"/>
        <v>0</v>
      </c>
      <c r="W43" s="157"/>
      <c r="X43" s="157" t="s">
        <v>270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1436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73">
        <v>32</v>
      </c>
      <c r="B44" s="174" t="s">
        <v>1605</v>
      </c>
      <c r="C44" s="182" t="s">
        <v>1606</v>
      </c>
      <c r="D44" s="175" t="s">
        <v>588</v>
      </c>
      <c r="E44" s="176">
        <v>18</v>
      </c>
      <c r="F44" s="177"/>
      <c r="G44" s="178">
        <f t="shared" si="14"/>
        <v>0</v>
      </c>
      <c r="H44" s="177"/>
      <c r="I44" s="178">
        <f t="shared" si="15"/>
        <v>0</v>
      </c>
      <c r="J44" s="177"/>
      <c r="K44" s="178">
        <f t="shared" si="16"/>
        <v>0</v>
      </c>
      <c r="L44" s="178">
        <v>15</v>
      </c>
      <c r="M44" s="178">
        <f t="shared" si="17"/>
        <v>0</v>
      </c>
      <c r="N44" s="178">
        <v>0</v>
      </c>
      <c r="O44" s="178">
        <f t="shared" si="18"/>
        <v>0</v>
      </c>
      <c r="P44" s="178">
        <v>0</v>
      </c>
      <c r="Q44" s="178">
        <f t="shared" si="19"/>
        <v>0</v>
      </c>
      <c r="R44" s="178"/>
      <c r="S44" s="178" t="s">
        <v>1428</v>
      </c>
      <c r="T44" s="179" t="s">
        <v>1429</v>
      </c>
      <c r="U44" s="157">
        <v>0</v>
      </c>
      <c r="V44" s="157">
        <f t="shared" si="20"/>
        <v>0</v>
      </c>
      <c r="W44" s="157"/>
      <c r="X44" s="157" t="s">
        <v>187</v>
      </c>
      <c r="Y44" s="147"/>
      <c r="Z44" s="147"/>
      <c r="AA44" s="147"/>
      <c r="AB44" s="147"/>
      <c r="AC44" s="147"/>
      <c r="AD44" s="147"/>
      <c r="AE44" s="147"/>
      <c r="AF44" s="147"/>
      <c r="AG44" s="147" t="s">
        <v>188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73">
        <v>33</v>
      </c>
      <c r="B45" s="174" t="s">
        <v>1631</v>
      </c>
      <c r="C45" s="182" t="s">
        <v>1630</v>
      </c>
      <c r="D45" s="175" t="s">
        <v>588</v>
      </c>
      <c r="E45" s="176">
        <v>12</v>
      </c>
      <c r="F45" s="177"/>
      <c r="G45" s="178">
        <f t="shared" si="14"/>
        <v>0</v>
      </c>
      <c r="H45" s="177"/>
      <c r="I45" s="178">
        <f t="shared" si="15"/>
        <v>0</v>
      </c>
      <c r="J45" s="177"/>
      <c r="K45" s="178">
        <f t="shared" si="16"/>
        <v>0</v>
      </c>
      <c r="L45" s="178">
        <v>15</v>
      </c>
      <c r="M45" s="178">
        <f t="shared" si="17"/>
        <v>0</v>
      </c>
      <c r="N45" s="178">
        <v>0</v>
      </c>
      <c r="O45" s="178">
        <f t="shared" si="18"/>
        <v>0</v>
      </c>
      <c r="P45" s="178">
        <v>0</v>
      </c>
      <c r="Q45" s="178">
        <f t="shared" si="19"/>
        <v>0</v>
      </c>
      <c r="R45" s="178"/>
      <c r="S45" s="178" t="s">
        <v>185</v>
      </c>
      <c r="T45" s="179" t="s">
        <v>186</v>
      </c>
      <c r="U45" s="157">
        <v>0</v>
      </c>
      <c r="V45" s="157">
        <f t="shared" si="20"/>
        <v>0</v>
      </c>
      <c r="W45" s="157"/>
      <c r="X45" s="157" t="s">
        <v>270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1436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73">
        <v>34</v>
      </c>
      <c r="B46" s="174" t="s">
        <v>1633</v>
      </c>
      <c r="C46" s="182" t="s">
        <v>1632</v>
      </c>
      <c r="D46" s="175" t="s">
        <v>588</v>
      </c>
      <c r="E46" s="176">
        <v>6</v>
      </c>
      <c r="F46" s="177"/>
      <c r="G46" s="178">
        <f t="shared" si="14"/>
        <v>0</v>
      </c>
      <c r="H46" s="177"/>
      <c r="I46" s="178">
        <f t="shared" si="15"/>
        <v>0</v>
      </c>
      <c r="J46" s="177"/>
      <c r="K46" s="178">
        <f t="shared" si="16"/>
        <v>0</v>
      </c>
      <c r="L46" s="178">
        <v>15</v>
      </c>
      <c r="M46" s="178">
        <f t="shared" si="17"/>
        <v>0</v>
      </c>
      <c r="N46" s="178">
        <v>0</v>
      </c>
      <c r="O46" s="178">
        <f t="shared" si="18"/>
        <v>0</v>
      </c>
      <c r="P46" s="178">
        <v>0</v>
      </c>
      <c r="Q46" s="178">
        <f t="shared" si="19"/>
        <v>0</v>
      </c>
      <c r="R46" s="178"/>
      <c r="S46" s="178" t="s">
        <v>185</v>
      </c>
      <c r="T46" s="179" t="s">
        <v>186</v>
      </c>
      <c r="U46" s="157">
        <v>0</v>
      </c>
      <c r="V46" s="157">
        <f t="shared" si="20"/>
        <v>0</v>
      </c>
      <c r="W46" s="157"/>
      <c r="X46" s="157" t="s">
        <v>270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1436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3">
        <v>35</v>
      </c>
      <c r="B47" s="174" t="s">
        <v>1607</v>
      </c>
      <c r="C47" s="182" t="s">
        <v>1608</v>
      </c>
      <c r="D47" s="175" t="s">
        <v>588</v>
      </c>
      <c r="E47" s="176">
        <v>8</v>
      </c>
      <c r="F47" s="177"/>
      <c r="G47" s="178">
        <f t="shared" si="14"/>
        <v>0</v>
      </c>
      <c r="H47" s="177"/>
      <c r="I47" s="178">
        <f t="shared" si="15"/>
        <v>0</v>
      </c>
      <c r="J47" s="177"/>
      <c r="K47" s="178">
        <f t="shared" si="16"/>
        <v>0</v>
      </c>
      <c r="L47" s="178">
        <v>15</v>
      </c>
      <c r="M47" s="178">
        <f t="shared" si="17"/>
        <v>0</v>
      </c>
      <c r="N47" s="178">
        <v>0</v>
      </c>
      <c r="O47" s="178">
        <f t="shared" si="18"/>
        <v>0</v>
      </c>
      <c r="P47" s="178">
        <v>0</v>
      </c>
      <c r="Q47" s="178">
        <f t="shared" si="19"/>
        <v>0</v>
      </c>
      <c r="R47" s="178"/>
      <c r="S47" s="178" t="s">
        <v>1428</v>
      </c>
      <c r="T47" s="179" t="s">
        <v>1429</v>
      </c>
      <c r="U47" s="157">
        <v>0</v>
      </c>
      <c r="V47" s="157">
        <f t="shared" si="20"/>
        <v>0</v>
      </c>
      <c r="W47" s="157"/>
      <c r="X47" s="157" t="s">
        <v>187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188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1" x14ac:dyDescent="0.2">
      <c r="A48" s="173">
        <v>36</v>
      </c>
      <c r="B48" s="174" t="s">
        <v>1635</v>
      </c>
      <c r="C48" s="182" t="s">
        <v>1634</v>
      </c>
      <c r="D48" s="175" t="s">
        <v>588</v>
      </c>
      <c r="E48" s="176">
        <v>8</v>
      </c>
      <c r="F48" s="177"/>
      <c r="G48" s="178">
        <f t="shared" si="14"/>
        <v>0</v>
      </c>
      <c r="H48" s="177"/>
      <c r="I48" s="178">
        <f t="shared" si="15"/>
        <v>0</v>
      </c>
      <c r="J48" s="177"/>
      <c r="K48" s="178">
        <f t="shared" si="16"/>
        <v>0</v>
      </c>
      <c r="L48" s="178">
        <v>15</v>
      </c>
      <c r="M48" s="178">
        <f t="shared" si="17"/>
        <v>0</v>
      </c>
      <c r="N48" s="178">
        <v>0</v>
      </c>
      <c r="O48" s="178">
        <f t="shared" si="18"/>
        <v>0</v>
      </c>
      <c r="P48" s="178">
        <v>0</v>
      </c>
      <c r="Q48" s="178">
        <f t="shared" si="19"/>
        <v>0</v>
      </c>
      <c r="R48" s="178"/>
      <c r="S48" s="178" t="s">
        <v>185</v>
      </c>
      <c r="T48" s="179" t="s">
        <v>186</v>
      </c>
      <c r="U48" s="157">
        <v>0</v>
      </c>
      <c r="V48" s="157">
        <f t="shared" si="20"/>
        <v>0</v>
      </c>
      <c r="W48" s="157"/>
      <c r="X48" s="157" t="s">
        <v>270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1436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22.5" outlineLevel="1" x14ac:dyDescent="0.2">
      <c r="A49" s="173">
        <v>37</v>
      </c>
      <c r="B49" s="174" t="s">
        <v>1609</v>
      </c>
      <c r="C49" s="182" t="s">
        <v>1610</v>
      </c>
      <c r="D49" s="175" t="s">
        <v>588</v>
      </c>
      <c r="E49" s="176">
        <v>6</v>
      </c>
      <c r="F49" s="177"/>
      <c r="G49" s="178">
        <f t="shared" si="14"/>
        <v>0</v>
      </c>
      <c r="H49" s="177"/>
      <c r="I49" s="178">
        <f t="shared" si="15"/>
        <v>0</v>
      </c>
      <c r="J49" s="177"/>
      <c r="K49" s="178">
        <f t="shared" si="16"/>
        <v>0</v>
      </c>
      <c r="L49" s="178">
        <v>15</v>
      </c>
      <c r="M49" s="178">
        <f t="shared" si="17"/>
        <v>0</v>
      </c>
      <c r="N49" s="178">
        <v>0</v>
      </c>
      <c r="O49" s="178">
        <f t="shared" si="18"/>
        <v>0</v>
      </c>
      <c r="P49" s="178">
        <v>0</v>
      </c>
      <c r="Q49" s="178">
        <f t="shared" si="19"/>
        <v>0</v>
      </c>
      <c r="R49" s="178"/>
      <c r="S49" s="178" t="s">
        <v>1428</v>
      </c>
      <c r="T49" s="179" t="s">
        <v>1429</v>
      </c>
      <c r="U49" s="157">
        <v>0</v>
      </c>
      <c r="V49" s="157">
        <f t="shared" si="20"/>
        <v>0</v>
      </c>
      <c r="W49" s="157"/>
      <c r="X49" s="157" t="s">
        <v>187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188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73">
        <v>38</v>
      </c>
      <c r="B50" s="174" t="s">
        <v>1637</v>
      </c>
      <c r="C50" s="182" t="s">
        <v>1636</v>
      </c>
      <c r="D50" s="175" t="s">
        <v>588</v>
      </c>
      <c r="E50" s="176">
        <v>6</v>
      </c>
      <c r="F50" s="177"/>
      <c r="G50" s="178">
        <f t="shared" si="14"/>
        <v>0</v>
      </c>
      <c r="H50" s="177"/>
      <c r="I50" s="178">
        <f t="shared" si="15"/>
        <v>0</v>
      </c>
      <c r="J50" s="177"/>
      <c r="K50" s="178">
        <f t="shared" si="16"/>
        <v>0</v>
      </c>
      <c r="L50" s="178">
        <v>15</v>
      </c>
      <c r="M50" s="178">
        <f t="shared" si="17"/>
        <v>0</v>
      </c>
      <c r="N50" s="178">
        <v>0</v>
      </c>
      <c r="O50" s="178">
        <f t="shared" si="18"/>
        <v>0</v>
      </c>
      <c r="P50" s="178">
        <v>0</v>
      </c>
      <c r="Q50" s="178">
        <f t="shared" si="19"/>
        <v>0</v>
      </c>
      <c r="R50" s="178"/>
      <c r="S50" s="178" t="s">
        <v>185</v>
      </c>
      <c r="T50" s="179" t="s">
        <v>186</v>
      </c>
      <c r="U50" s="157">
        <v>0</v>
      </c>
      <c r="V50" s="157">
        <f t="shared" si="20"/>
        <v>0</v>
      </c>
      <c r="W50" s="157"/>
      <c r="X50" s="157" t="s">
        <v>270</v>
      </c>
      <c r="Y50" s="147"/>
      <c r="Z50" s="147"/>
      <c r="AA50" s="147"/>
      <c r="AB50" s="147"/>
      <c r="AC50" s="147"/>
      <c r="AD50" s="147"/>
      <c r="AE50" s="147"/>
      <c r="AF50" s="147"/>
      <c r="AG50" s="147" t="s">
        <v>1436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73">
        <v>39</v>
      </c>
      <c r="B51" s="174" t="s">
        <v>1613</v>
      </c>
      <c r="C51" s="182" t="s">
        <v>1614</v>
      </c>
      <c r="D51" s="175" t="s">
        <v>381</v>
      </c>
      <c r="E51" s="176">
        <v>12</v>
      </c>
      <c r="F51" s="177"/>
      <c r="G51" s="178">
        <f t="shared" si="14"/>
        <v>0</v>
      </c>
      <c r="H51" s="177"/>
      <c r="I51" s="178">
        <f t="shared" si="15"/>
        <v>0</v>
      </c>
      <c r="J51" s="177"/>
      <c r="K51" s="178">
        <f t="shared" si="16"/>
        <v>0</v>
      </c>
      <c r="L51" s="178">
        <v>15</v>
      </c>
      <c r="M51" s="178">
        <f t="shared" si="17"/>
        <v>0</v>
      </c>
      <c r="N51" s="178">
        <v>0</v>
      </c>
      <c r="O51" s="178">
        <f t="shared" si="18"/>
        <v>0</v>
      </c>
      <c r="P51" s="178">
        <v>0</v>
      </c>
      <c r="Q51" s="178">
        <f t="shared" si="19"/>
        <v>0</v>
      </c>
      <c r="R51" s="178"/>
      <c r="S51" s="178" t="s">
        <v>1428</v>
      </c>
      <c r="T51" s="179" t="s">
        <v>1429</v>
      </c>
      <c r="U51" s="157">
        <v>0</v>
      </c>
      <c r="V51" s="157">
        <f t="shared" si="20"/>
        <v>0</v>
      </c>
      <c r="W51" s="157"/>
      <c r="X51" s="157" t="s">
        <v>187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188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73">
        <v>40</v>
      </c>
      <c r="B52" s="174" t="s">
        <v>1617</v>
      </c>
      <c r="C52" s="182" t="s">
        <v>1638</v>
      </c>
      <c r="D52" s="175" t="s">
        <v>268</v>
      </c>
      <c r="E52" s="176">
        <v>1</v>
      </c>
      <c r="F52" s="177"/>
      <c r="G52" s="178">
        <f t="shared" si="14"/>
        <v>0</v>
      </c>
      <c r="H52" s="177"/>
      <c r="I52" s="178">
        <f t="shared" si="15"/>
        <v>0</v>
      </c>
      <c r="J52" s="177"/>
      <c r="K52" s="178">
        <f t="shared" si="16"/>
        <v>0</v>
      </c>
      <c r="L52" s="178">
        <v>15</v>
      </c>
      <c r="M52" s="178">
        <f t="shared" si="17"/>
        <v>0</v>
      </c>
      <c r="N52" s="178">
        <v>0</v>
      </c>
      <c r="O52" s="178">
        <f t="shared" si="18"/>
        <v>0</v>
      </c>
      <c r="P52" s="178">
        <v>0</v>
      </c>
      <c r="Q52" s="178">
        <f t="shared" si="19"/>
        <v>0</v>
      </c>
      <c r="R52" s="178"/>
      <c r="S52" s="178" t="s">
        <v>185</v>
      </c>
      <c r="T52" s="179" t="s">
        <v>186</v>
      </c>
      <c r="U52" s="157">
        <v>0</v>
      </c>
      <c r="V52" s="157">
        <f t="shared" si="20"/>
        <v>0</v>
      </c>
      <c r="W52" s="157"/>
      <c r="X52" s="157" t="s">
        <v>270</v>
      </c>
      <c r="Y52" s="147"/>
      <c r="Z52" s="147"/>
      <c r="AA52" s="147"/>
      <c r="AB52" s="147"/>
      <c r="AC52" s="147"/>
      <c r="AD52" s="147"/>
      <c r="AE52" s="147"/>
      <c r="AF52" s="147"/>
      <c r="AG52" s="147" t="s">
        <v>1436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73">
        <v>41</v>
      </c>
      <c r="B53" s="174" t="s">
        <v>1577</v>
      </c>
      <c r="C53" s="182" t="s">
        <v>1578</v>
      </c>
      <c r="D53" s="175" t="s">
        <v>470</v>
      </c>
      <c r="E53" s="176">
        <v>5</v>
      </c>
      <c r="F53" s="177"/>
      <c r="G53" s="178">
        <f t="shared" si="14"/>
        <v>0</v>
      </c>
      <c r="H53" s="177"/>
      <c r="I53" s="178">
        <f t="shared" si="15"/>
        <v>0</v>
      </c>
      <c r="J53" s="177"/>
      <c r="K53" s="178">
        <f t="shared" si="16"/>
        <v>0</v>
      </c>
      <c r="L53" s="178">
        <v>15</v>
      </c>
      <c r="M53" s="178">
        <f t="shared" si="17"/>
        <v>0</v>
      </c>
      <c r="N53" s="178">
        <v>0</v>
      </c>
      <c r="O53" s="178">
        <f t="shared" si="18"/>
        <v>0</v>
      </c>
      <c r="P53" s="178">
        <v>0</v>
      </c>
      <c r="Q53" s="178">
        <f t="shared" si="19"/>
        <v>0</v>
      </c>
      <c r="R53" s="178"/>
      <c r="S53" s="178" t="s">
        <v>1428</v>
      </c>
      <c r="T53" s="179" t="s">
        <v>1429</v>
      </c>
      <c r="U53" s="157">
        <v>0</v>
      </c>
      <c r="V53" s="157">
        <f t="shared" si="20"/>
        <v>0</v>
      </c>
      <c r="W53" s="157"/>
      <c r="X53" s="157" t="s">
        <v>187</v>
      </c>
      <c r="Y53" s="147"/>
      <c r="Z53" s="147"/>
      <c r="AA53" s="147"/>
      <c r="AB53" s="147"/>
      <c r="AC53" s="147"/>
      <c r="AD53" s="147"/>
      <c r="AE53" s="147"/>
      <c r="AF53" s="147"/>
      <c r="AG53" s="147" t="s">
        <v>188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ht="22.5" outlineLevel="1" x14ac:dyDescent="0.2">
      <c r="A54" s="173">
        <v>42</v>
      </c>
      <c r="B54" s="174" t="s">
        <v>1639</v>
      </c>
      <c r="C54" s="182" t="s">
        <v>1618</v>
      </c>
      <c r="D54" s="175" t="s">
        <v>588</v>
      </c>
      <c r="E54" s="176">
        <v>1</v>
      </c>
      <c r="F54" s="177"/>
      <c r="G54" s="178">
        <f t="shared" si="14"/>
        <v>0</v>
      </c>
      <c r="H54" s="177"/>
      <c r="I54" s="178">
        <f t="shared" si="15"/>
        <v>0</v>
      </c>
      <c r="J54" s="177"/>
      <c r="K54" s="178">
        <f t="shared" si="16"/>
        <v>0</v>
      </c>
      <c r="L54" s="178">
        <v>15</v>
      </c>
      <c r="M54" s="178">
        <f t="shared" si="17"/>
        <v>0</v>
      </c>
      <c r="N54" s="178">
        <v>0</v>
      </c>
      <c r="O54" s="178">
        <f t="shared" si="18"/>
        <v>0</v>
      </c>
      <c r="P54" s="178">
        <v>0</v>
      </c>
      <c r="Q54" s="178">
        <f t="shared" si="19"/>
        <v>0</v>
      </c>
      <c r="R54" s="178"/>
      <c r="S54" s="178" t="s">
        <v>185</v>
      </c>
      <c r="T54" s="179" t="s">
        <v>186</v>
      </c>
      <c r="U54" s="157">
        <v>0</v>
      </c>
      <c r="V54" s="157">
        <f t="shared" si="20"/>
        <v>0</v>
      </c>
      <c r="W54" s="157"/>
      <c r="X54" s="157" t="s">
        <v>187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188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2.5" outlineLevel="1" x14ac:dyDescent="0.2">
      <c r="A55" s="166">
        <v>43</v>
      </c>
      <c r="B55" s="167" t="s">
        <v>1670</v>
      </c>
      <c r="C55" s="183" t="s">
        <v>1640</v>
      </c>
      <c r="D55" s="168" t="s">
        <v>588</v>
      </c>
      <c r="E55" s="169">
        <v>1</v>
      </c>
      <c r="F55" s="170"/>
      <c r="G55" s="171">
        <f t="shared" si="14"/>
        <v>0</v>
      </c>
      <c r="H55" s="170"/>
      <c r="I55" s="171">
        <f t="shared" si="15"/>
        <v>0</v>
      </c>
      <c r="J55" s="170"/>
      <c r="K55" s="171">
        <f t="shared" si="16"/>
        <v>0</v>
      </c>
      <c r="L55" s="171">
        <v>15</v>
      </c>
      <c r="M55" s="171">
        <f t="shared" si="17"/>
        <v>0</v>
      </c>
      <c r="N55" s="171">
        <v>0</v>
      </c>
      <c r="O55" s="171">
        <f t="shared" si="18"/>
        <v>0</v>
      </c>
      <c r="P55" s="171">
        <v>0</v>
      </c>
      <c r="Q55" s="171">
        <f t="shared" si="19"/>
        <v>0</v>
      </c>
      <c r="R55" s="171"/>
      <c r="S55" s="171" t="s">
        <v>185</v>
      </c>
      <c r="T55" s="172" t="s">
        <v>186</v>
      </c>
      <c r="U55" s="157">
        <v>0</v>
      </c>
      <c r="V55" s="157">
        <f t="shared" si="20"/>
        <v>0</v>
      </c>
      <c r="W55" s="157"/>
      <c r="X55" s="157" t="s">
        <v>270</v>
      </c>
      <c r="Y55" s="147"/>
      <c r="Z55" s="147"/>
      <c r="AA55" s="147"/>
      <c r="AB55" s="147"/>
      <c r="AC55" s="147"/>
      <c r="AD55" s="147"/>
      <c r="AE55" s="147"/>
      <c r="AF55" s="147"/>
      <c r="AG55" s="147" t="s">
        <v>1436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x14ac:dyDescent="0.2">
      <c r="A56" s="3"/>
      <c r="B56" s="4"/>
      <c r="C56" s="184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AE56">
        <v>15</v>
      </c>
      <c r="AF56">
        <v>21</v>
      </c>
      <c r="AG56" t="s">
        <v>167</v>
      </c>
    </row>
    <row r="57" spans="1:60" x14ac:dyDescent="0.2">
      <c r="A57" s="150"/>
      <c r="B57" s="151" t="s">
        <v>31</v>
      </c>
      <c r="C57" s="185"/>
      <c r="D57" s="152"/>
      <c r="E57" s="153"/>
      <c r="F57" s="153"/>
      <c r="G57" s="180">
        <f>G8+G10+G18+G34+G38</f>
        <v>0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AE57">
        <f>SUMIF(L7:L55,AE56,G7:G55)</f>
        <v>0</v>
      </c>
      <c r="AF57">
        <f>SUMIF(L7:L55,AF56,G7:G55)</f>
        <v>0</v>
      </c>
      <c r="AG57" t="s">
        <v>215</v>
      </c>
    </row>
    <row r="58" spans="1:60" x14ac:dyDescent="0.2">
      <c r="A58" s="3"/>
      <c r="B58" s="4"/>
      <c r="C58" s="184"/>
      <c r="D58" s="6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1:60" x14ac:dyDescent="0.2">
      <c r="A59" s="3"/>
      <c r="B59" s="4"/>
      <c r="C59" s="184"/>
      <c r="D59" s="6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1:60" x14ac:dyDescent="0.2">
      <c r="A60" s="273" t="s">
        <v>216</v>
      </c>
      <c r="B60" s="273"/>
      <c r="C60" s="274"/>
      <c r="D60" s="6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1:60" x14ac:dyDescent="0.2">
      <c r="A61" s="254"/>
      <c r="B61" s="255"/>
      <c r="C61" s="256"/>
      <c r="D61" s="255"/>
      <c r="E61" s="255"/>
      <c r="F61" s="255"/>
      <c r="G61" s="257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AG61" t="s">
        <v>217</v>
      </c>
    </row>
    <row r="62" spans="1:60" x14ac:dyDescent="0.2">
      <c r="A62" s="258"/>
      <c r="B62" s="259"/>
      <c r="C62" s="260"/>
      <c r="D62" s="259"/>
      <c r="E62" s="259"/>
      <c r="F62" s="259"/>
      <c r="G62" s="261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60" x14ac:dyDescent="0.2">
      <c r="A63" s="258"/>
      <c r="B63" s="259"/>
      <c r="C63" s="260"/>
      <c r="D63" s="259"/>
      <c r="E63" s="259"/>
      <c r="F63" s="259"/>
      <c r="G63" s="261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1:60" x14ac:dyDescent="0.2">
      <c r="A64" s="258"/>
      <c r="B64" s="259"/>
      <c r="C64" s="260"/>
      <c r="D64" s="259"/>
      <c r="E64" s="259"/>
      <c r="F64" s="259"/>
      <c r="G64" s="261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1:33" x14ac:dyDescent="0.2">
      <c r="A65" s="262"/>
      <c r="B65" s="263"/>
      <c r="C65" s="264"/>
      <c r="D65" s="263"/>
      <c r="E65" s="263"/>
      <c r="F65" s="263"/>
      <c r="G65" s="265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1:33" x14ac:dyDescent="0.2">
      <c r="A66" s="3"/>
      <c r="B66" s="4"/>
      <c r="C66" s="184"/>
      <c r="D66" s="6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1:33" x14ac:dyDescent="0.2">
      <c r="C67" s="186"/>
      <c r="D67" s="10"/>
      <c r="AG67" t="s">
        <v>218</v>
      </c>
    </row>
    <row r="68" spans="1:33" x14ac:dyDescent="0.2">
      <c r="D68" s="10"/>
    </row>
    <row r="69" spans="1:33" x14ac:dyDescent="0.2">
      <c r="D69" s="10"/>
    </row>
    <row r="70" spans="1:33" x14ac:dyDescent="0.2">
      <c r="D70" s="10"/>
    </row>
    <row r="71" spans="1:33" x14ac:dyDescent="0.2">
      <c r="D71" s="10"/>
    </row>
    <row r="72" spans="1:33" x14ac:dyDescent="0.2">
      <c r="D72" s="10"/>
    </row>
    <row r="73" spans="1:33" x14ac:dyDescent="0.2">
      <c r="D73" s="10"/>
    </row>
    <row r="74" spans="1:33" x14ac:dyDescent="0.2">
      <c r="D74" s="10"/>
    </row>
    <row r="75" spans="1:33" x14ac:dyDescent="0.2">
      <c r="D75" s="10"/>
    </row>
    <row r="76" spans="1:33" x14ac:dyDescent="0.2">
      <c r="D76" s="10"/>
    </row>
    <row r="77" spans="1:33" x14ac:dyDescent="0.2">
      <c r="D77" s="10"/>
    </row>
    <row r="78" spans="1:33" x14ac:dyDescent="0.2">
      <c r="D78" s="10"/>
    </row>
    <row r="79" spans="1:33" x14ac:dyDescent="0.2">
      <c r="D79" s="10"/>
    </row>
    <row r="80" spans="1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61:G65"/>
    <mergeCell ref="A1:G1"/>
    <mergeCell ref="C2:G2"/>
    <mergeCell ref="C3:G3"/>
    <mergeCell ref="C4:G4"/>
    <mergeCell ref="A60:C60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C13" sqref="C13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6" t="s">
        <v>7</v>
      </c>
      <c r="B1" s="266"/>
      <c r="C1" s="266"/>
      <c r="D1" s="266"/>
      <c r="E1" s="266"/>
      <c r="F1" s="266"/>
      <c r="G1" s="266"/>
      <c r="AG1" t="s">
        <v>155</v>
      </c>
    </row>
    <row r="2" spans="1:60" ht="24.95" customHeight="1" x14ac:dyDescent="0.2">
      <c r="A2" s="139" t="s">
        <v>8</v>
      </c>
      <c r="B2" s="49" t="s">
        <v>41</v>
      </c>
      <c r="C2" s="267" t="s">
        <v>42</v>
      </c>
      <c r="D2" s="268"/>
      <c r="E2" s="268"/>
      <c r="F2" s="268"/>
      <c r="G2" s="269"/>
      <c r="AG2" t="s">
        <v>156</v>
      </c>
    </row>
    <row r="3" spans="1:60" ht="24.95" customHeight="1" x14ac:dyDescent="0.2">
      <c r="A3" s="139" t="s">
        <v>9</v>
      </c>
      <c r="B3" s="49" t="s">
        <v>44</v>
      </c>
      <c r="C3" s="267" t="s">
        <v>45</v>
      </c>
      <c r="D3" s="268"/>
      <c r="E3" s="268"/>
      <c r="F3" s="268"/>
      <c r="G3" s="269"/>
      <c r="AC3" s="121" t="s">
        <v>156</v>
      </c>
      <c r="AG3" t="s">
        <v>157</v>
      </c>
    </row>
    <row r="4" spans="1:60" ht="24.95" customHeight="1" x14ac:dyDescent="0.2">
      <c r="A4" s="140" t="s">
        <v>10</v>
      </c>
      <c r="B4" s="141" t="s">
        <v>66</v>
      </c>
      <c r="C4" s="270" t="s">
        <v>67</v>
      </c>
      <c r="D4" s="271"/>
      <c r="E4" s="271"/>
      <c r="F4" s="271"/>
      <c r="G4" s="272"/>
      <c r="AG4" t="s">
        <v>158</v>
      </c>
    </row>
    <row r="5" spans="1:60" x14ac:dyDescent="0.2">
      <c r="D5" s="10"/>
    </row>
    <row r="6" spans="1:60" ht="38.25" x14ac:dyDescent="0.2">
      <c r="A6" s="143" t="s">
        <v>159</v>
      </c>
      <c r="B6" s="145" t="s">
        <v>160</v>
      </c>
      <c r="C6" s="145" t="s">
        <v>161</v>
      </c>
      <c r="D6" s="144" t="s">
        <v>162</v>
      </c>
      <c r="E6" s="143" t="s">
        <v>163</v>
      </c>
      <c r="F6" s="142" t="s">
        <v>164</v>
      </c>
      <c r="G6" s="143" t="s">
        <v>31</v>
      </c>
      <c r="H6" s="146" t="s">
        <v>32</v>
      </c>
      <c r="I6" s="146" t="s">
        <v>165</v>
      </c>
      <c r="J6" s="146" t="s">
        <v>33</v>
      </c>
      <c r="K6" s="146" t="s">
        <v>166</v>
      </c>
      <c r="L6" s="146" t="s">
        <v>167</v>
      </c>
      <c r="M6" s="146" t="s">
        <v>168</v>
      </c>
      <c r="N6" s="146" t="s">
        <v>169</v>
      </c>
      <c r="O6" s="146" t="s">
        <v>170</v>
      </c>
      <c r="P6" s="146" t="s">
        <v>171</v>
      </c>
      <c r="Q6" s="146" t="s">
        <v>172</v>
      </c>
      <c r="R6" s="146" t="s">
        <v>173</v>
      </c>
      <c r="S6" s="146" t="s">
        <v>174</v>
      </c>
      <c r="T6" s="146" t="s">
        <v>175</v>
      </c>
      <c r="U6" s="146" t="s">
        <v>176</v>
      </c>
      <c r="V6" s="146" t="s">
        <v>177</v>
      </c>
      <c r="W6" s="146" t="s">
        <v>178</v>
      </c>
      <c r="X6" s="146" t="s">
        <v>179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180</v>
      </c>
      <c r="B8" s="161" t="s">
        <v>86</v>
      </c>
      <c r="C8" s="181" t="s">
        <v>87</v>
      </c>
      <c r="D8" s="162"/>
      <c r="E8" s="163"/>
      <c r="F8" s="164"/>
      <c r="G8" s="164">
        <f>SUMIF(AG9:AG11,"&lt;&gt;NOR",G9:G11)</f>
        <v>0</v>
      </c>
      <c r="H8" s="164"/>
      <c r="I8" s="164">
        <f>SUM(I9:I11)</f>
        <v>0</v>
      </c>
      <c r="J8" s="164"/>
      <c r="K8" s="164">
        <f>SUM(K9:K11)</f>
        <v>0</v>
      </c>
      <c r="L8" s="164"/>
      <c r="M8" s="164">
        <f>SUM(M9:M11)</f>
        <v>0</v>
      </c>
      <c r="N8" s="164"/>
      <c r="O8" s="164">
        <f>SUM(O9:O11)</f>
        <v>0</v>
      </c>
      <c r="P8" s="164"/>
      <c r="Q8" s="164">
        <f>SUM(Q9:Q11)</f>
        <v>0</v>
      </c>
      <c r="R8" s="164"/>
      <c r="S8" s="164"/>
      <c r="T8" s="165"/>
      <c r="U8" s="159"/>
      <c r="V8" s="159">
        <f>SUM(V9:V11)</f>
        <v>0</v>
      </c>
      <c r="W8" s="159"/>
      <c r="X8" s="159"/>
      <c r="AG8" t="s">
        <v>181</v>
      </c>
    </row>
    <row r="9" spans="1:60" outlineLevel="1" x14ac:dyDescent="0.2">
      <c r="A9" s="173">
        <v>1</v>
      </c>
      <c r="B9" s="174" t="s">
        <v>48</v>
      </c>
      <c r="C9" s="182" t="s">
        <v>1671</v>
      </c>
      <c r="D9" s="175" t="s">
        <v>588</v>
      </c>
      <c r="E9" s="176">
        <v>2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15</v>
      </c>
      <c r="M9" s="178">
        <f>G9*(1+L9/100)</f>
        <v>0</v>
      </c>
      <c r="N9" s="178">
        <v>0</v>
      </c>
      <c r="O9" s="178">
        <f>ROUND(E9*N9,2)</f>
        <v>0</v>
      </c>
      <c r="P9" s="178">
        <v>0</v>
      </c>
      <c r="Q9" s="178">
        <f>ROUND(E9*P9,2)</f>
        <v>0</v>
      </c>
      <c r="R9" s="178"/>
      <c r="S9" s="178" t="s">
        <v>185</v>
      </c>
      <c r="T9" s="179" t="s">
        <v>186</v>
      </c>
      <c r="U9" s="157">
        <v>0</v>
      </c>
      <c r="V9" s="157">
        <f>ROUND(E9*U9,2)</f>
        <v>0</v>
      </c>
      <c r="W9" s="157"/>
      <c r="X9" s="157" t="s">
        <v>187</v>
      </c>
      <c r="Y9" s="147"/>
      <c r="Z9" s="147"/>
      <c r="AA9" s="147"/>
      <c r="AB9" s="147"/>
      <c r="AC9" s="147"/>
      <c r="AD9" s="147"/>
      <c r="AE9" s="147"/>
      <c r="AF9" s="147"/>
      <c r="AG9" s="147" t="s">
        <v>188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73">
        <v>2</v>
      </c>
      <c r="B10" s="174" t="s">
        <v>50</v>
      </c>
      <c r="C10" s="182" t="s">
        <v>1672</v>
      </c>
      <c r="D10" s="175" t="s">
        <v>588</v>
      </c>
      <c r="E10" s="176">
        <v>2</v>
      </c>
      <c r="F10" s="177"/>
      <c r="G10" s="178">
        <f>ROUND(E10*F10,2)</f>
        <v>0</v>
      </c>
      <c r="H10" s="177"/>
      <c r="I10" s="178">
        <f>ROUND(E10*H10,2)</f>
        <v>0</v>
      </c>
      <c r="J10" s="177"/>
      <c r="K10" s="178">
        <f>ROUND(E10*J10,2)</f>
        <v>0</v>
      </c>
      <c r="L10" s="178">
        <v>15</v>
      </c>
      <c r="M10" s="178">
        <f>G10*(1+L10/100)</f>
        <v>0</v>
      </c>
      <c r="N10" s="178">
        <v>0</v>
      </c>
      <c r="O10" s="178">
        <f>ROUND(E10*N10,2)</f>
        <v>0</v>
      </c>
      <c r="P10" s="178">
        <v>0</v>
      </c>
      <c r="Q10" s="178">
        <f>ROUND(E10*P10,2)</f>
        <v>0</v>
      </c>
      <c r="R10" s="178"/>
      <c r="S10" s="178" t="s">
        <v>185</v>
      </c>
      <c r="T10" s="179" t="s">
        <v>186</v>
      </c>
      <c r="U10" s="157">
        <v>0</v>
      </c>
      <c r="V10" s="157">
        <f>ROUND(E10*U10,2)</f>
        <v>0</v>
      </c>
      <c r="W10" s="157"/>
      <c r="X10" s="157" t="s">
        <v>187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188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3">
        <v>3</v>
      </c>
      <c r="B11" s="174" t="s">
        <v>52</v>
      </c>
      <c r="C11" s="182" t="s">
        <v>1673</v>
      </c>
      <c r="D11" s="175" t="s">
        <v>588</v>
      </c>
      <c r="E11" s="176">
        <v>2</v>
      </c>
      <c r="F11" s="177"/>
      <c r="G11" s="178">
        <f>ROUND(E11*F11,2)</f>
        <v>0</v>
      </c>
      <c r="H11" s="177"/>
      <c r="I11" s="178">
        <f>ROUND(E11*H11,2)</f>
        <v>0</v>
      </c>
      <c r="J11" s="177"/>
      <c r="K11" s="178">
        <f>ROUND(E11*J11,2)</f>
        <v>0</v>
      </c>
      <c r="L11" s="178">
        <v>15</v>
      </c>
      <c r="M11" s="178">
        <f>G11*(1+L11/100)</f>
        <v>0</v>
      </c>
      <c r="N11" s="178">
        <v>0</v>
      </c>
      <c r="O11" s="178">
        <f>ROUND(E11*N11,2)</f>
        <v>0</v>
      </c>
      <c r="P11" s="178">
        <v>0</v>
      </c>
      <c r="Q11" s="178">
        <f>ROUND(E11*P11,2)</f>
        <v>0</v>
      </c>
      <c r="R11" s="178"/>
      <c r="S11" s="178" t="s">
        <v>185</v>
      </c>
      <c r="T11" s="179" t="s">
        <v>186</v>
      </c>
      <c r="U11" s="157">
        <v>0</v>
      </c>
      <c r="V11" s="157">
        <f>ROUND(E11*U11,2)</f>
        <v>0</v>
      </c>
      <c r="W11" s="157"/>
      <c r="X11" s="157" t="s">
        <v>187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188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x14ac:dyDescent="0.2">
      <c r="A12" s="160" t="s">
        <v>180</v>
      </c>
      <c r="B12" s="161" t="s">
        <v>90</v>
      </c>
      <c r="C12" s="181" t="s">
        <v>91</v>
      </c>
      <c r="D12" s="162"/>
      <c r="E12" s="163"/>
      <c r="F12" s="164"/>
      <c r="G12" s="164">
        <f>SUMIF(AG13:AG13,"&lt;&gt;NOR",G13:G13)</f>
        <v>0</v>
      </c>
      <c r="H12" s="164"/>
      <c r="I12" s="164">
        <f>SUM(I13:I13)</f>
        <v>0</v>
      </c>
      <c r="J12" s="164"/>
      <c r="K12" s="164">
        <f>SUM(K13:K13)</f>
        <v>0</v>
      </c>
      <c r="L12" s="164"/>
      <c r="M12" s="164">
        <f>SUM(M13:M13)</f>
        <v>0</v>
      </c>
      <c r="N12" s="164"/>
      <c r="O12" s="164">
        <f>SUM(O13:O13)</f>
        <v>0</v>
      </c>
      <c r="P12" s="164"/>
      <c r="Q12" s="164">
        <f>SUM(Q13:Q13)</f>
        <v>0</v>
      </c>
      <c r="R12" s="164"/>
      <c r="S12" s="164"/>
      <c r="T12" s="165"/>
      <c r="U12" s="159"/>
      <c r="V12" s="159">
        <f>SUM(V13:V13)</f>
        <v>0</v>
      </c>
      <c r="W12" s="159"/>
      <c r="X12" s="159"/>
      <c r="AG12" t="s">
        <v>181</v>
      </c>
    </row>
    <row r="13" spans="1:60" ht="22.5" outlineLevel="1" x14ac:dyDescent="0.2">
      <c r="A13" s="173">
        <v>4</v>
      </c>
      <c r="B13" s="174" t="s">
        <v>66</v>
      </c>
      <c r="C13" s="197" t="s">
        <v>1674</v>
      </c>
      <c r="D13" s="175" t="s">
        <v>184</v>
      </c>
      <c r="E13" s="176">
        <v>2</v>
      </c>
      <c r="F13" s="177"/>
      <c r="G13" s="178">
        <f>ROUND(E13*F13,2)</f>
        <v>0</v>
      </c>
      <c r="H13" s="177"/>
      <c r="I13" s="178">
        <f>ROUND(E13*H13,2)</f>
        <v>0</v>
      </c>
      <c r="J13" s="177"/>
      <c r="K13" s="178">
        <f>ROUND(E13*J13,2)</f>
        <v>0</v>
      </c>
      <c r="L13" s="178">
        <v>15</v>
      </c>
      <c r="M13" s="178">
        <f>G13*(1+L13/100)</f>
        <v>0</v>
      </c>
      <c r="N13" s="178">
        <v>0</v>
      </c>
      <c r="O13" s="178">
        <f>ROUND(E13*N13,2)</f>
        <v>0</v>
      </c>
      <c r="P13" s="178">
        <v>0</v>
      </c>
      <c r="Q13" s="178">
        <f>ROUND(E13*P13,2)</f>
        <v>0</v>
      </c>
      <c r="R13" s="178"/>
      <c r="S13" s="178" t="s">
        <v>185</v>
      </c>
      <c r="T13" s="179" t="s">
        <v>186</v>
      </c>
      <c r="U13" s="157">
        <v>0</v>
      </c>
      <c r="V13" s="157">
        <f>ROUND(E13*U13,2)</f>
        <v>0</v>
      </c>
      <c r="W13" s="157"/>
      <c r="X13" s="157" t="s">
        <v>187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188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x14ac:dyDescent="0.2">
      <c r="A14" s="160" t="s">
        <v>180</v>
      </c>
      <c r="B14" s="161" t="s">
        <v>94</v>
      </c>
      <c r="C14" s="181" t="s">
        <v>95</v>
      </c>
      <c r="D14" s="162"/>
      <c r="E14" s="163"/>
      <c r="F14" s="164"/>
      <c r="G14" s="164">
        <f>SUMIF(AG15:AG17,"&lt;&gt;NOR",G15:G17)</f>
        <v>0</v>
      </c>
      <c r="H14" s="164"/>
      <c r="I14" s="164">
        <f>SUM(I15:I17)</f>
        <v>0</v>
      </c>
      <c r="J14" s="164"/>
      <c r="K14" s="164">
        <f>SUM(K15:K17)</f>
        <v>0</v>
      </c>
      <c r="L14" s="164"/>
      <c r="M14" s="164">
        <f>SUM(M15:M17)</f>
        <v>0</v>
      </c>
      <c r="N14" s="164"/>
      <c r="O14" s="164">
        <f>SUM(O15:O17)</f>
        <v>0</v>
      </c>
      <c r="P14" s="164"/>
      <c r="Q14" s="164">
        <f>SUM(Q15:Q17)</f>
        <v>0</v>
      </c>
      <c r="R14" s="164"/>
      <c r="S14" s="164"/>
      <c r="T14" s="165"/>
      <c r="U14" s="159"/>
      <c r="V14" s="159">
        <f>SUM(V15:V17)</f>
        <v>0</v>
      </c>
      <c r="W14" s="159"/>
      <c r="X14" s="159"/>
      <c r="AG14" t="s">
        <v>181</v>
      </c>
    </row>
    <row r="15" spans="1:60" ht="22.5" outlineLevel="1" x14ac:dyDescent="0.2">
      <c r="A15" s="173">
        <v>5</v>
      </c>
      <c r="B15" s="174" t="s">
        <v>1675</v>
      </c>
      <c r="C15" s="182" t="s">
        <v>1676</v>
      </c>
      <c r="D15" s="175" t="s">
        <v>202</v>
      </c>
      <c r="E15" s="176">
        <v>2</v>
      </c>
      <c r="F15" s="177"/>
      <c r="G15" s="178">
        <f>ROUND(E15*F15,2)</f>
        <v>0</v>
      </c>
      <c r="H15" s="177"/>
      <c r="I15" s="178">
        <f>ROUND(E15*H15,2)</f>
        <v>0</v>
      </c>
      <c r="J15" s="177"/>
      <c r="K15" s="178">
        <f>ROUND(E15*J15,2)</f>
        <v>0</v>
      </c>
      <c r="L15" s="178">
        <v>15</v>
      </c>
      <c r="M15" s="178">
        <f>G15*(1+L15/100)</f>
        <v>0</v>
      </c>
      <c r="N15" s="178">
        <v>0</v>
      </c>
      <c r="O15" s="178">
        <f>ROUND(E15*N15,2)</f>
        <v>0</v>
      </c>
      <c r="P15" s="178">
        <v>0</v>
      </c>
      <c r="Q15" s="178">
        <f>ROUND(E15*P15,2)</f>
        <v>0</v>
      </c>
      <c r="R15" s="178"/>
      <c r="S15" s="178" t="s">
        <v>185</v>
      </c>
      <c r="T15" s="179" t="s">
        <v>186</v>
      </c>
      <c r="U15" s="157">
        <v>0</v>
      </c>
      <c r="V15" s="157">
        <f>ROUND(E15*U15,2)</f>
        <v>0</v>
      </c>
      <c r="W15" s="157"/>
      <c r="X15" s="157" t="s">
        <v>187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188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3">
        <v>6</v>
      </c>
      <c r="B16" s="174" t="s">
        <v>1675</v>
      </c>
      <c r="C16" s="182" t="s">
        <v>1677</v>
      </c>
      <c r="D16" s="175" t="s">
        <v>202</v>
      </c>
      <c r="E16" s="176">
        <v>2</v>
      </c>
      <c r="F16" s="177"/>
      <c r="G16" s="178">
        <f>ROUND(E16*F16,2)</f>
        <v>0</v>
      </c>
      <c r="H16" s="177"/>
      <c r="I16" s="178">
        <f>ROUND(E16*H16,2)</f>
        <v>0</v>
      </c>
      <c r="J16" s="177"/>
      <c r="K16" s="178">
        <f>ROUND(E16*J16,2)</f>
        <v>0</v>
      </c>
      <c r="L16" s="178">
        <v>15</v>
      </c>
      <c r="M16" s="178">
        <f>G16*(1+L16/100)</f>
        <v>0</v>
      </c>
      <c r="N16" s="178">
        <v>0</v>
      </c>
      <c r="O16" s="178">
        <f>ROUND(E16*N16,2)</f>
        <v>0</v>
      </c>
      <c r="P16" s="178">
        <v>0</v>
      </c>
      <c r="Q16" s="178">
        <f>ROUND(E16*P16,2)</f>
        <v>0</v>
      </c>
      <c r="R16" s="178"/>
      <c r="S16" s="178" t="s">
        <v>185</v>
      </c>
      <c r="T16" s="179" t="s">
        <v>186</v>
      </c>
      <c r="U16" s="157">
        <v>0</v>
      </c>
      <c r="V16" s="157">
        <f>ROUND(E16*U16,2)</f>
        <v>0</v>
      </c>
      <c r="W16" s="157"/>
      <c r="X16" s="157" t="s">
        <v>1466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1467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3">
        <v>7</v>
      </c>
      <c r="B17" s="174" t="s">
        <v>1675</v>
      </c>
      <c r="C17" s="182" t="s">
        <v>1678</v>
      </c>
      <c r="D17" s="175" t="s">
        <v>202</v>
      </c>
      <c r="E17" s="176">
        <v>2</v>
      </c>
      <c r="F17" s="177"/>
      <c r="G17" s="178">
        <f>ROUND(E17*F17,2)</f>
        <v>0</v>
      </c>
      <c r="H17" s="177"/>
      <c r="I17" s="178">
        <f>ROUND(E17*H17,2)</f>
        <v>0</v>
      </c>
      <c r="J17" s="177"/>
      <c r="K17" s="178">
        <f>ROUND(E17*J17,2)</f>
        <v>0</v>
      </c>
      <c r="L17" s="178">
        <v>15</v>
      </c>
      <c r="M17" s="178">
        <f>G17*(1+L17/100)</f>
        <v>0</v>
      </c>
      <c r="N17" s="178">
        <v>0</v>
      </c>
      <c r="O17" s="178">
        <f>ROUND(E17*N17,2)</f>
        <v>0</v>
      </c>
      <c r="P17" s="178">
        <v>0</v>
      </c>
      <c r="Q17" s="178">
        <f>ROUND(E17*P17,2)</f>
        <v>0</v>
      </c>
      <c r="R17" s="178"/>
      <c r="S17" s="178" t="s">
        <v>185</v>
      </c>
      <c r="T17" s="179" t="s">
        <v>186</v>
      </c>
      <c r="U17" s="157">
        <v>0</v>
      </c>
      <c r="V17" s="157">
        <f>ROUND(E17*U17,2)</f>
        <v>0</v>
      </c>
      <c r="W17" s="157"/>
      <c r="X17" s="157" t="s">
        <v>1466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1467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60" t="s">
        <v>180</v>
      </c>
      <c r="B18" s="161" t="s">
        <v>148</v>
      </c>
      <c r="C18" s="181" t="s">
        <v>149</v>
      </c>
      <c r="D18" s="162"/>
      <c r="E18" s="163"/>
      <c r="F18" s="164"/>
      <c r="G18" s="164">
        <f>SUMIF(AG19:AG22,"&lt;&gt;NOR",G19:G22)</f>
        <v>0</v>
      </c>
      <c r="H18" s="164"/>
      <c r="I18" s="164">
        <f>SUM(I19:I22)</f>
        <v>0</v>
      </c>
      <c r="J18" s="164"/>
      <c r="K18" s="164">
        <f>SUM(K19:K22)</f>
        <v>0</v>
      </c>
      <c r="L18" s="164"/>
      <c r="M18" s="164">
        <f>SUM(M19:M22)</f>
        <v>0</v>
      </c>
      <c r="N18" s="164"/>
      <c r="O18" s="164">
        <f>SUM(O19:O22)</f>
        <v>0</v>
      </c>
      <c r="P18" s="164"/>
      <c r="Q18" s="164">
        <f>SUM(Q19:Q22)</f>
        <v>0</v>
      </c>
      <c r="R18" s="164"/>
      <c r="S18" s="164"/>
      <c r="T18" s="165"/>
      <c r="U18" s="159"/>
      <c r="V18" s="159">
        <f>SUM(V19:V22)</f>
        <v>0</v>
      </c>
      <c r="W18" s="159"/>
      <c r="X18" s="159"/>
      <c r="AG18" t="s">
        <v>181</v>
      </c>
    </row>
    <row r="19" spans="1:60" ht="22.5" outlineLevel="1" x14ac:dyDescent="0.2">
      <c r="A19" s="173">
        <v>8</v>
      </c>
      <c r="B19" s="174" t="s">
        <v>1679</v>
      </c>
      <c r="C19" s="182" t="s">
        <v>1680</v>
      </c>
      <c r="D19" s="175" t="s">
        <v>184</v>
      </c>
      <c r="E19" s="176">
        <v>2</v>
      </c>
      <c r="F19" s="177"/>
      <c r="G19" s="178">
        <f>ROUND(E19*F19,2)</f>
        <v>0</v>
      </c>
      <c r="H19" s="177"/>
      <c r="I19" s="178">
        <f>ROUND(E19*H19,2)</f>
        <v>0</v>
      </c>
      <c r="J19" s="177"/>
      <c r="K19" s="178">
        <f>ROUND(E19*J19,2)</f>
        <v>0</v>
      </c>
      <c r="L19" s="178">
        <v>15</v>
      </c>
      <c r="M19" s="178">
        <f>G19*(1+L19/100)</f>
        <v>0</v>
      </c>
      <c r="N19" s="178">
        <v>0</v>
      </c>
      <c r="O19" s="178">
        <f>ROUND(E19*N19,2)</f>
        <v>0</v>
      </c>
      <c r="P19" s="178">
        <v>0</v>
      </c>
      <c r="Q19" s="178">
        <f>ROUND(E19*P19,2)</f>
        <v>0</v>
      </c>
      <c r="R19" s="178"/>
      <c r="S19" s="178" t="s">
        <v>185</v>
      </c>
      <c r="T19" s="179" t="s">
        <v>186</v>
      </c>
      <c r="U19" s="157">
        <v>0</v>
      </c>
      <c r="V19" s="157">
        <f>ROUND(E19*U19,2)</f>
        <v>0</v>
      </c>
      <c r="W19" s="157"/>
      <c r="X19" s="157" t="s">
        <v>187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188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3">
        <v>9</v>
      </c>
      <c r="B20" s="174" t="s">
        <v>1681</v>
      </c>
      <c r="C20" s="182" t="s">
        <v>1682</v>
      </c>
      <c r="D20" s="175" t="s">
        <v>184</v>
      </c>
      <c r="E20" s="176">
        <v>2</v>
      </c>
      <c r="F20" s="177"/>
      <c r="G20" s="178">
        <f>ROUND(E20*F20,2)</f>
        <v>0</v>
      </c>
      <c r="H20" s="177"/>
      <c r="I20" s="178">
        <f>ROUND(E20*H20,2)</f>
        <v>0</v>
      </c>
      <c r="J20" s="177"/>
      <c r="K20" s="178">
        <f>ROUND(E20*J20,2)</f>
        <v>0</v>
      </c>
      <c r="L20" s="178">
        <v>15</v>
      </c>
      <c r="M20" s="178">
        <f>G20*(1+L20/100)</f>
        <v>0</v>
      </c>
      <c r="N20" s="178">
        <v>0</v>
      </c>
      <c r="O20" s="178">
        <f>ROUND(E20*N20,2)</f>
        <v>0</v>
      </c>
      <c r="P20" s="178">
        <v>0</v>
      </c>
      <c r="Q20" s="178">
        <f>ROUND(E20*P20,2)</f>
        <v>0</v>
      </c>
      <c r="R20" s="178"/>
      <c r="S20" s="178" t="s">
        <v>185</v>
      </c>
      <c r="T20" s="179" t="s">
        <v>186</v>
      </c>
      <c r="U20" s="157">
        <v>0</v>
      </c>
      <c r="V20" s="157">
        <f>ROUND(E20*U20,2)</f>
        <v>0</v>
      </c>
      <c r="W20" s="157"/>
      <c r="X20" s="157" t="s">
        <v>187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188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3">
        <v>10</v>
      </c>
      <c r="B21" s="174" t="s">
        <v>1683</v>
      </c>
      <c r="C21" s="182" t="s">
        <v>1684</v>
      </c>
      <c r="D21" s="175" t="s">
        <v>184</v>
      </c>
      <c r="E21" s="176">
        <v>1</v>
      </c>
      <c r="F21" s="177"/>
      <c r="G21" s="178">
        <f>ROUND(E21*F21,2)</f>
        <v>0</v>
      </c>
      <c r="H21" s="177"/>
      <c r="I21" s="178">
        <f>ROUND(E21*H21,2)</f>
        <v>0</v>
      </c>
      <c r="J21" s="177"/>
      <c r="K21" s="178">
        <f>ROUND(E21*J21,2)</f>
        <v>0</v>
      </c>
      <c r="L21" s="178">
        <v>15</v>
      </c>
      <c r="M21" s="178">
        <f>G21*(1+L21/100)</f>
        <v>0</v>
      </c>
      <c r="N21" s="178">
        <v>0</v>
      </c>
      <c r="O21" s="178">
        <f>ROUND(E21*N21,2)</f>
        <v>0</v>
      </c>
      <c r="P21" s="178">
        <v>0</v>
      </c>
      <c r="Q21" s="178">
        <f>ROUND(E21*P21,2)</f>
        <v>0</v>
      </c>
      <c r="R21" s="178"/>
      <c r="S21" s="178" t="s">
        <v>185</v>
      </c>
      <c r="T21" s="179" t="s">
        <v>186</v>
      </c>
      <c r="U21" s="157">
        <v>0</v>
      </c>
      <c r="V21" s="157">
        <f>ROUND(E21*U21,2)</f>
        <v>0</v>
      </c>
      <c r="W21" s="157"/>
      <c r="X21" s="157" t="s">
        <v>187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188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66">
        <v>11</v>
      </c>
      <c r="B22" s="167" t="s">
        <v>1685</v>
      </c>
      <c r="C22" s="183" t="s">
        <v>1686</v>
      </c>
      <c r="D22" s="168" t="s">
        <v>184</v>
      </c>
      <c r="E22" s="169">
        <v>1</v>
      </c>
      <c r="F22" s="170"/>
      <c r="G22" s="171">
        <f>ROUND(E22*F22,2)</f>
        <v>0</v>
      </c>
      <c r="H22" s="170"/>
      <c r="I22" s="171">
        <f>ROUND(E22*H22,2)</f>
        <v>0</v>
      </c>
      <c r="J22" s="170"/>
      <c r="K22" s="171">
        <f>ROUND(E22*J22,2)</f>
        <v>0</v>
      </c>
      <c r="L22" s="171">
        <v>15</v>
      </c>
      <c r="M22" s="171">
        <f>G22*(1+L22/100)</f>
        <v>0</v>
      </c>
      <c r="N22" s="171">
        <v>0</v>
      </c>
      <c r="O22" s="171">
        <f>ROUND(E22*N22,2)</f>
        <v>0</v>
      </c>
      <c r="P22" s="171">
        <v>0</v>
      </c>
      <c r="Q22" s="171">
        <f>ROUND(E22*P22,2)</f>
        <v>0</v>
      </c>
      <c r="R22" s="171"/>
      <c r="S22" s="171" t="s">
        <v>185</v>
      </c>
      <c r="T22" s="172" t="s">
        <v>186</v>
      </c>
      <c r="U22" s="157">
        <v>0</v>
      </c>
      <c r="V22" s="157">
        <f>ROUND(E22*U22,2)</f>
        <v>0</v>
      </c>
      <c r="W22" s="157"/>
      <c r="X22" s="157" t="s">
        <v>187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188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x14ac:dyDescent="0.2">
      <c r="A23" s="3"/>
      <c r="B23" s="4"/>
      <c r="C23" s="184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AE23">
        <v>15</v>
      </c>
      <c r="AF23">
        <v>21</v>
      </c>
      <c r="AG23" t="s">
        <v>167</v>
      </c>
    </row>
    <row r="24" spans="1:60" x14ac:dyDescent="0.2">
      <c r="A24" s="150"/>
      <c r="B24" s="151" t="s">
        <v>31</v>
      </c>
      <c r="C24" s="185"/>
      <c r="D24" s="152"/>
      <c r="E24" s="153"/>
      <c r="F24" s="153"/>
      <c r="G24" s="180">
        <f>G8+G12+G14+G18</f>
        <v>0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AE24">
        <f>SUMIF(L7:L22,AE23,G7:G22)</f>
        <v>0</v>
      </c>
      <c r="AF24">
        <f>SUMIF(L7:L22,AF23,G7:G22)</f>
        <v>0</v>
      </c>
      <c r="AG24" t="s">
        <v>215</v>
      </c>
    </row>
    <row r="25" spans="1:60" x14ac:dyDescent="0.2">
      <c r="A25" s="3"/>
      <c r="B25" s="4"/>
      <c r="C25" s="184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60" x14ac:dyDescent="0.2">
      <c r="A26" s="3"/>
      <c r="B26" s="4"/>
      <c r="C26" s="184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60" x14ac:dyDescent="0.2">
      <c r="A27" s="273" t="s">
        <v>216</v>
      </c>
      <c r="B27" s="273"/>
      <c r="C27" s="274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60" x14ac:dyDescent="0.2">
      <c r="A28" s="254"/>
      <c r="B28" s="255"/>
      <c r="C28" s="256"/>
      <c r="D28" s="255"/>
      <c r="E28" s="255"/>
      <c r="F28" s="255"/>
      <c r="G28" s="257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AG28" t="s">
        <v>217</v>
      </c>
    </row>
    <row r="29" spans="1:60" x14ac:dyDescent="0.2">
      <c r="A29" s="258"/>
      <c r="B29" s="259"/>
      <c r="C29" s="260"/>
      <c r="D29" s="259"/>
      <c r="E29" s="259"/>
      <c r="F29" s="259"/>
      <c r="G29" s="261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60" x14ac:dyDescent="0.2">
      <c r="A30" s="258"/>
      <c r="B30" s="259"/>
      <c r="C30" s="260"/>
      <c r="D30" s="259"/>
      <c r="E30" s="259"/>
      <c r="F30" s="259"/>
      <c r="G30" s="261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60" x14ac:dyDescent="0.2">
      <c r="A31" s="258"/>
      <c r="B31" s="259"/>
      <c r="C31" s="260"/>
      <c r="D31" s="259"/>
      <c r="E31" s="259"/>
      <c r="F31" s="259"/>
      <c r="G31" s="261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60" x14ac:dyDescent="0.2">
      <c r="A32" s="262"/>
      <c r="B32" s="263"/>
      <c r="C32" s="264"/>
      <c r="D32" s="263"/>
      <c r="E32" s="263"/>
      <c r="F32" s="263"/>
      <c r="G32" s="265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33" x14ac:dyDescent="0.2">
      <c r="A33" s="3"/>
      <c r="B33" s="4"/>
      <c r="C33" s="184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33" x14ac:dyDescent="0.2">
      <c r="C34" s="186"/>
      <c r="D34" s="10"/>
      <c r="AG34" t="s">
        <v>218</v>
      </c>
    </row>
    <row r="35" spans="1:33" x14ac:dyDescent="0.2">
      <c r="D35" s="10"/>
    </row>
    <row r="36" spans="1:33" x14ac:dyDescent="0.2">
      <c r="D36" s="10"/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28:G32"/>
    <mergeCell ref="A1:G1"/>
    <mergeCell ref="C2:G2"/>
    <mergeCell ref="C3:G3"/>
    <mergeCell ref="C4:G4"/>
    <mergeCell ref="A27:C27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50" t="s">
        <v>7</v>
      </c>
      <c r="B1" s="250"/>
      <c r="C1" s="251"/>
      <c r="D1" s="250"/>
      <c r="E1" s="250"/>
      <c r="F1" s="250"/>
      <c r="G1" s="250"/>
    </row>
    <row r="2" spans="1:7" ht="24.95" customHeight="1" x14ac:dyDescent="0.2">
      <c r="A2" s="50" t="s">
        <v>8</v>
      </c>
      <c r="B2" s="49"/>
      <c r="C2" s="252"/>
      <c r="D2" s="252"/>
      <c r="E2" s="252"/>
      <c r="F2" s="252"/>
      <c r="G2" s="253"/>
    </row>
    <row r="3" spans="1:7" ht="24.95" customHeight="1" x14ac:dyDescent="0.2">
      <c r="A3" s="50" t="s">
        <v>9</v>
      </c>
      <c r="B3" s="49"/>
      <c r="C3" s="252"/>
      <c r="D3" s="252"/>
      <c r="E3" s="252"/>
      <c r="F3" s="252"/>
      <c r="G3" s="253"/>
    </row>
    <row r="4" spans="1:7" ht="24.95" customHeight="1" x14ac:dyDescent="0.2">
      <c r="A4" s="50" t="s">
        <v>10</v>
      </c>
      <c r="B4" s="49"/>
      <c r="C4" s="252"/>
      <c r="D4" s="252"/>
      <c r="E4" s="252"/>
      <c r="F4" s="252"/>
      <c r="G4" s="253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/>
  </sheetPr>
  <dimension ref="A1:BH5000"/>
  <sheetViews>
    <sheetView tabSelected="1" workbookViewId="0">
      <pane ySplit="7" topLeftCell="A8" activePane="bottomLeft" state="frozen"/>
      <selection pane="bottomLeft" activeCell="C38" sqref="C38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6" t="s">
        <v>7</v>
      </c>
      <c r="B1" s="266"/>
      <c r="C1" s="266"/>
      <c r="D1" s="266"/>
      <c r="E1" s="266"/>
      <c r="F1" s="266"/>
      <c r="G1" s="266"/>
      <c r="AG1" t="s">
        <v>155</v>
      </c>
    </row>
    <row r="2" spans="1:60" ht="24.95" customHeight="1" x14ac:dyDescent="0.2">
      <c r="A2" s="139" t="s">
        <v>8</v>
      </c>
      <c r="B2" s="49" t="s">
        <v>41</v>
      </c>
      <c r="C2" s="267" t="s">
        <v>42</v>
      </c>
      <c r="D2" s="268"/>
      <c r="E2" s="268"/>
      <c r="F2" s="268"/>
      <c r="G2" s="269"/>
      <c r="AG2" t="s">
        <v>156</v>
      </c>
    </row>
    <row r="3" spans="1:60" ht="24.95" customHeight="1" x14ac:dyDescent="0.2">
      <c r="A3" s="139" t="s">
        <v>9</v>
      </c>
      <c r="B3" s="49" t="s">
        <v>44</v>
      </c>
      <c r="C3" s="267" t="s">
        <v>45</v>
      </c>
      <c r="D3" s="268"/>
      <c r="E3" s="268"/>
      <c r="F3" s="268"/>
      <c r="G3" s="269"/>
      <c r="AC3" s="121" t="s">
        <v>156</v>
      </c>
      <c r="AG3" t="s">
        <v>157</v>
      </c>
    </row>
    <row r="4" spans="1:60" ht="24.95" customHeight="1" x14ac:dyDescent="0.2">
      <c r="A4" s="140" t="s">
        <v>10</v>
      </c>
      <c r="B4" s="141" t="s">
        <v>46</v>
      </c>
      <c r="C4" s="270" t="s">
        <v>47</v>
      </c>
      <c r="D4" s="271"/>
      <c r="E4" s="271"/>
      <c r="F4" s="271"/>
      <c r="G4" s="272"/>
      <c r="AG4" t="s">
        <v>158</v>
      </c>
    </row>
    <row r="5" spans="1:60" x14ac:dyDescent="0.2">
      <c r="D5" s="10"/>
    </row>
    <row r="6" spans="1:60" ht="38.25" x14ac:dyDescent="0.2">
      <c r="A6" s="143" t="s">
        <v>159</v>
      </c>
      <c r="B6" s="145" t="s">
        <v>160</v>
      </c>
      <c r="C6" s="145" t="s">
        <v>161</v>
      </c>
      <c r="D6" s="144" t="s">
        <v>162</v>
      </c>
      <c r="E6" s="143" t="s">
        <v>163</v>
      </c>
      <c r="F6" s="142" t="s">
        <v>164</v>
      </c>
      <c r="G6" s="143" t="s">
        <v>31</v>
      </c>
      <c r="H6" s="146" t="s">
        <v>32</v>
      </c>
      <c r="I6" s="146" t="s">
        <v>165</v>
      </c>
      <c r="J6" s="146" t="s">
        <v>33</v>
      </c>
      <c r="K6" s="146" t="s">
        <v>166</v>
      </c>
      <c r="L6" s="146" t="s">
        <v>167</v>
      </c>
      <c r="M6" s="146" t="s">
        <v>168</v>
      </c>
      <c r="N6" s="146" t="s">
        <v>169</v>
      </c>
      <c r="O6" s="146" t="s">
        <v>170</v>
      </c>
      <c r="P6" s="146" t="s">
        <v>171</v>
      </c>
      <c r="Q6" s="146" t="s">
        <v>172</v>
      </c>
      <c r="R6" s="146" t="s">
        <v>173</v>
      </c>
      <c r="S6" s="146" t="s">
        <v>174</v>
      </c>
      <c r="T6" s="146" t="s">
        <v>175</v>
      </c>
      <c r="U6" s="146" t="s">
        <v>176</v>
      </c>
      <c r="V6" s="146" t="s">
        <v>177</v>
      </c>
      <c r="W6" s="146" t="s">
        <v>178</v>
      </c>
      <c r="X6" s="146" t="s">
        <v>179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180</v>
      </c>
      <c r="B8" s="161" t="s">
        <v>118</v>
      </c>
      <c r="C8" s="181" t="s">
        <v>119</v>
      </c>
      <c r="D8" s="162"/>
      <c r="E8" s="163"/>
      <c r="F8" s="164"/>
      <c r="G8" s="164">
        <f>SUMIF(AG9:AG16,"&lt;&gt;NOR",G9:G16)</f>
        <v>0</v>
      </c>
      <c r="H8" s="164"/>
      <c r="I8" s="164">
        <f>SUM(I9:I16)</f>
        <v>0</v>
      </c>
      <c r="J8" s="164"/>
      <c r="K8" s="164">
        <f>SUM(K9:K16)</f>
        <v>0</v>
      </c>
      <c r="L8" s="164"/>
      <c r="M8" s="164">
        <f>SUM(M9:M16)</f>
        <v>0</v>
      </c>
      <c r="N8" s="164"/>
      <c r="O8" s="164">
        <f>SUM(O9:O16)</f>
        <v>0</v>
      </c>
      <c r="P8" s="164"/>
      <c r="Q8" s="164">
        <f>SUM(Q9:Q16)</f>
        <v>0</v>
      </c>
      <c r="R8" s="164"/>
      <c r="S8" s="164"/>
      <c r="T8" s="165"/>
      <c r="U8" s="159"/>
      <c r="V8" s="159">
        <f>SUM(V9:V16)</f>
        <v>0</v>
      </c>
      <c r="W8" s="159"/>
      <c r="X8" s="159"/>
      <c r="AG8" t="s">
        <v>181</v>
      </c>
    </row>
    <row r="9" spans="1:60" outlineLevel="1" x14ac:dyDescent="0.2">
      <c r="A9" s="173">
        <v>1</v>
      </c>
      <c r="B9" s="174" t="s">
        <v>182</v>
      </c>
      <c r="C9" s="182" t="s">
        <v>183</v>
      </c>
      <c r="D9" s="175" t="s">
        <v>184</v>
      </c>
      <c r="E9" s="176">
        <v>1</v>
      </c>
      <c r="F9" s="177"/>
      <c r="G9" s="178">
        <f t="shared" ref="G9:G16" si="0">ROUND(E9*F9,2)</f>
        <v>0</v>
      </c>
      <c r="H9" s="177"/>
      <c r="I9" s="178">
        <f t="shared" ref="I9:I16" si="1">ROUND(E9*H9,2)</f>
        <v>0</v>
      </c>
      <c r="J9" s="177"/>
      <c r="K9" s="178">
        <f t="shared" ref="K9:K16" si="2">ROUND(E9*J9,2)</f>
        <v>0</v>
      </c>
      <c r="L9" s="178">
        <v>15</v>
      </c>
      <c r="M9" s="178">
        <f t="shared" ref="M9:M16" si="3">G9*(1+L9/100)</f>
        <v>0</v>
      </c>
      <c r="N9" s="178">
        <v>0</v>
      </c>
      <c r="O9" s="178">
        <f t="shared" ref="O9:O16" si="4">ROUND(E9*N9,2)</f>
        <v>0</v>
      </c>
      <c r="P9" s="178">
        <v>0</v>
      </c>
      <c r="Q9" s="178">
        <f t="shared" ref="Q9:Q16" si="5">ROUND(E9*P9,2)</f>
        <v>0</v>
      </c>
      <c r="R9" s="178"/>
      <c r="S9" s="178" t="s">
        <v>185</v>
      </c>
      <c r="T9" s="179" t="s">
        <v>186</v>
      </c>
      <c r="U9" s="157">
        <v>0</v>
      </c>
      <c r="V9" s="157">
        <f t="shared" ref="V9:V16" si="6">ROUND(E9*U9,2)</f>
        <v>0</v>
      </c>
      <c r="W9" s="157"/>
      <c r="X9" s="157" t="s">
        <v>187</v>
      </c>
      <c r="Y9" s="147"/>
      <c r="Z9" s="147"/>
      <c r="AA9" s="147"/>
      <c r="AB9" s="147"/>
      <c r="AC9" s="147"/>
      <c r="AD9" s="147"/>
      <c r="AE9" s="147"/>
      <c r="AF9" s="147"/>
      <c r="AG9" s="147" t="s">
        <v>188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73">
        <v>2</v>
      </c>
      <c r="B10" s="174" t="s">
        <v>189</v>
      </c>
      <c r="C10" s="182" t="s">
        <v>190</v>
      </c>
      <c r="D10" s="175" t="s">
        <v>184</v>
      </c>
      <c r="E10" s="176">
        <v>1</v>
      </c>
      <c r="F10" s="177"/>
      <c r="G10" s="178">
        <f t="shared" si="0"/>
        <v>0</v>
      </c>
      <c r="H10" s="177"/>
      <c r="I10" s="178">
        <f t="shared" si="1"/>
        <v>0</v>
      </c>
      <c r="J10" s="177"/>
      <c r="K10" s="178">
        <f t="shared" si="2"/>
        <v>0</v>
      </c>
      <c r="L10" s="178">
        <v>15</v>
      </c>
      <c r="M10" s="178">
        <f t="shared" si="3"/>
        <v>0</v>
      </c>
      <c r="N10" s="178">
        <v>0</v>
      </c>
      <c r="O10" s="178">
        <f t="shared" si="4"/>
        <v>0</v>
      </c>
      <c r="P10" s="178">
        <v>0</v>
      </c>
      <c r="Q10" s="178">
        <f t="shared" si="5"/>
        <v>0</v>
      </c>
      <c r="R10" s="178"/>
      <c r="S10" s="178" t="s">
        <v>185</v>
      </c>
      <c r="T10" s="179" t="s">
        <v>186</v>
      </c>
      <c r="U10" s="157">
        <v>0</v>
      </c>
      <c r="V10" s="157">
        <f t="shared" si="6"/>
        <v>0</v>
      </c>
      <c r="W10" s="157"/>
      <c r="X10" s="157" t="s">
        <v>187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188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3">
        <v>3</v>
      </c>
      <c r="B11" s="174" t="s">
        <v>191</v>
      </c>
      <c r="C11" s="182" t="s">
        <v>192</v>
      </c>
      <c r="D11" s="175" t="s">
        <v>193</v>
      </c>
      <c r="E11" s="176">
        <v>10</v>
      </c>
      <c r="F11" s="177"/>
      <c r="G11" s="178">
        <f t="shared" si="0"/>
        <v>0</v>
      </c>
      <c r="H11" s="177"/>
      <c r="I11" s="178">
        <f t="shared" si="1"/>
        <v>0</v>
      </c>
      <c r="J11" s="177"/>
      <c r="K11" s="178">
        <f t="shared" si="2"/>
        <v>0</v>
      </c>
      <c r="L11" s="178">
        <v>15</v>
      </c>
      <c r="M11" s="178">
        <f t="shared" si="3"/>
        <v>0</v>
      </c>
      <c r="N11" s="178">
        <v>0</v>
      </c>
      <c r="O11" s="178">
        <f t="shared" si="4"/>
        <v>0</v>
      </c>
      <c r="P11" s="178">
        <v>0</v>
      </c>
      <c r="Q11" s="178">
        <f t="shared" si="5"/>
        <v>0</v>
      </c>
      <c r="R11" s="178"/>
      <c r="S11" s="178" t="s">
        <v>185</v>
      </c>
      <c r="T11" s="179" t="s">
        <v>186</v>
      </c>
      <c r="U11" s="157">
        <v>0</v>
      </c>
      <c r="V11" s="157">
        <f t="shared" si="6"/>
        <v>0</v>
      </c>
      <c r="W11" s="157"/>
      <c r="X11" s="157" t="s">
        <v>187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188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73">
        <v>4</v>
      </c>
      <c r="B12" s="174" t="s">
        <v>194</v>
      </c>
      <c r="C12" s="182" t="s">
        <v>195</v>
      </c>
      <c r="D12" s="175" t="s">
        <v>184</v>
      </c>
      <c r="E12" s="176">
        <v>1</v>
      </c>
      <c r="F12" s="177"/>
      <c r="G12" s="178">
        <f t="shared" si="0"/>
        <v>0</v>
      </c>
      <c r="H12" s="177"/>
      <c r="I12" s="178">
        <f t="shared" si="1"/>
        <v>0</v>
      </c>
      <c r="J12" s="177"/>
      <c r="K12" s="178">
        <f t="shared" si="2"/>
        <v>0</v>
      </c>
      <c r="L12" s="178">
        <v>15</v>
      </c>
      <c r="M12" s="178">
        <f t="shared" si="3"/>
        <v>0</v>
      </c>
      <c r="N12" s="178">
        <v>0</v>
      </c>
      <c r="O12" s="178">
        <f t="shared" si="4"/>
        <v>0</v>
      </c>
      <c r="P12" s="178">
        <v>0</v>
      </c>
      <c r="Q12" s="178">
        <f t="shared" si="5"/>
        <v>0</v>
      </c>
      <c r="R12" s="178"/>
      <c r="S12" s="178" t="s">
        <v>185</v>
      </c>
      <c r="T12" s="179" t="s">
        <v>186</v>
      </c>
      <c r="U12" s="157">
        <v>0</v>
      </c>
      <c r="V12" s="157">
        <f t="shared" si="6"/>
        <v>0</v>
      </c>
      <c r="W12" s="157"/>
      <c r="X12" s="157" t="s">
        <v>187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188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73">
        <v>5</v>
      </c>
      <c r="B13" s="174" t="s">
        <v>196</v>
      </c>
      <c r="C13" s="182" t="s">
        <v>197</v>
      </c>
      <c r="D13" s="175" t="s">
        <v>184</v>
      </c>
      <c r="E13" s="176">
        <v>1</v>
      </c>
      <c r="F13" s="177"/>
      <c r="G13" s="178">
        <f t="shared" si="0"/>
        <v>0</v>
      </c>
      <c r="H13" s="177"/>
      <c r="I13" s="178">
        <f t="shared" si="1"/>
        <v>0</v>
      </c>
      <c r="J13" s="177"/>
      <c r="K13" s="178">
        <f t="shared" si="2"/>
        <v>0</v>
      </c>
      <c r="L13" s="178">
        <v>15</v>
      </c>
      <c r="M13" s="178">
        <f t="shared" si="3"/>
        <v>0</v>
      </c>
      <c r="N13" s="178">
        <v>0</v>
      </c>
      <c r="O13" s="178">
        <f t="shared" si="4"/>
        <v>0</v>
      </c>
      <c r="P13" s="178">
        <v>0</v>
      </c>
      <c r="Q13" s="178">
        <f t="shared" si="5"/>
        <v>0</v>
      </c>
      <c r="R13" s="178"/>
      <c r="S13" s="178" t="s">
        <v>185</v>
      </c>
      <c r="T13" s="179" t="s">
        <v>186</v>
      </c>
      <c r="U13" s="157">
        <v>0</v>
      </c>
      <c r="V13" s="157">
        <f t="shared" si="6"/>
        <v>0</v>
      </c>
      <c r="W13" s="157"/>
      <c r="X13" s="157" t="s">
        <v>187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188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2.5" outlineLevel="1" x14ac:dyDescent="0.2">
      <c r="A14" s="173">
        <v>6</v>
      </c>
      <c r="B14" s="174" t="s">
        <v>198</v>
      </c>
      <c r="C14" s="182" t="s">
        <v>199</v>
      </c>
      <c r="D14" s="175" t="s">
        <v>184</v>
      </c>
      <c r="E14" s="176">
        <v>2</v>
      </c>
      <c r="F14" s="177"/>
      <c r="G14" s="178">
        <f t="shared" si="0"/>
        <v>0</v>
      </c>
      <c r="H14" s="177"/>
      <c r="I14" s="178">
        <f t="shared" si="1"/>
        <v>0</v>
      </c>
      <c r="J14" s="177"/>
      <c r="K14" s="178">
        <f t="shared" si="2"/>
        <v>0</v>
      </c>
      <c r="L14" s="178">
        <v>15</v>
      </c>
      <c r="M14" s="178">
        <f t="shared" si="3"/>
        <v>0</v>
      </c>
      <c r="N14" s="178">
        <v>0</v>
      </c>
      <c r="O14" s="178">
        <f t="shared" si="4"/>
        <v>0</v>
      </c>
      <c r="P14" s="178">
        <v>0</v>
      </c>
      <c r="Q14" s="178">
        <f t="shared" si="5"/>
        <v>0</v>
      </c>
      <c r="R14" s="178"/>
      <c r="S14" s="178" t="s">
        <v>185</v>
      </c>
      <c r="T14" s="179" t="s">
        <v>186</v>
      </c>
      <c r="U14" s="157">
        <v>0</v>
      </c>
      <c r="V14" s="157">
        <f t="shared" si="6"/>
        <v>0</v>
      </c>
      <c r="W14" s="157"/>
      <c r="X14" s="157" t="s">
        <v>187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188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 x14ac:dyDescent="0.2">
      <c r="A15" s="173">
        <v>7</v>
      </c>
      <c r="B15" s="174" t="s">
        <v>200</v>
      </c>
      <c r="C15" s="182" t="s">
        <v>201</v>
      </c>
      <c r="D15" s="175" t="s">
        <v>202</v>
      </c>
      <c r="E15" s="176">
        <v>4</v>
      </c>
      <c r="F15" s="177"/>
      <c r="G15" s="178">
        <f t="shared" si="0"/>
        <v>0</v>
      </c>
      <c r="H15" s="177"/>
      <c r="I15" s="178">
        <f t="shared" si="1"/>
        <v>0</v>
      </c>
      <c r="J15" s="177"/>
      <c r="K15" s="178">
        <f t="shared" si="2"/>
        <v>0</v>
      </c>
      <c r="L15" s="178">
        <v>15</v>
      </c>
      <c r="M15" s="178">
        <f t="shared" si="3"/>
        <v>0</v>
      </c>
      <c r="N15" s="178">
        <v>0</v>
      </c>
      <c r="O15" s="178">
        <f t="shared" si="4"/>
        <v>0</v>
      </c>
      <c r="P15" s="178">
        <v>0</v>
      </c>
      <c r="Q15" s="178">
        <f t="shared" si="5"/>
        <v>0</v>
      </c>
      <c r="R15" s="178"/>
      <c r="S15" s="178" t="s">
        <v>185</v>
      </c>
      <c r="T15" s="179" t="s">
        <v>186</v>
      </c>
      <c r="U15" s="157">
        <v>0</v>
      </c>
      <c r="V15" s="157">
        <f t="shared" si="6"/>
        <v>0</v>
      </c>
      <c r="W15" s="157"/>
      <c r="X15" s="157" t="s">
        <v>187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188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3">
        <v>8</v>
      </c>
      <c r="B16" s="174" t="s">
        <v>203</v>
      </c>
      <c r="C16" s="182" t="s">
        <v>204</v>
      </c>
      <c r="D16" s="175" t="s">
        <v>202</v>
      </c>
      <c r="E16" s="176">
        <v>1</v>
      </c>
      <c r="F16" s="177"/>
      <c r="G16" s="178">
        <f t="shared" si="0"/>
        <v>0</v>
      </c>
      <c r="H16" s="177"/>
      <c r="I16" s="178">
        <f t="shared" si="1"/>
        <v>0</v>
      </c>
      <c r="J16" s="177"/>
      <c r="K16" s="178">
        <f t="shared" si="2"/>
        <v>0</v>
      </c>
      <c r="L16" s="178">
        <v>15</v>
      </c>
      <c r="M16" s="178">
        <f t="shared" si="3"/>
        <v>0</v>
      </c>
      <c r="N16" s="178">
        <v>0</v>
      </c>
      <c r="O16" s="178">
        <f t="shared" si="4"/>
        <v>0</v>
      </c>
      <c r="P16" s="178">
        <v>0</v>
      </c>
      <c r="Q16" s="178">
        <f t="shared" si="5"/>
        <v>0</v>
      </c>
      <c r="R16" s="178"/>
      <c r="S16" s="178" t="s">
        <v>185</v>
      </c>
      <c r="T16" s="179" t="s">
        <v>186</v>
      </c>
      <c r="U16" s="157">
        <v>0</v>
      </c>
      <c r="V16" s="157">
        <f t="shared" si="6"/>
        <v>0</v>
      </c>
      <c r="W16" s="157"/>
      <c r="X16" s="157" t="s">
        <v>187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188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x14ac:dyDescent="0.2">
      <c r="A17" s="160" t="s">
        <v>180</v>
      </c>
      <c r="B17" s="161" t="s">
        <v>153</v>
      </c>
      <c r="C17" s="181" t="s">
        <v>30</v>
      </c>
      <c r="D17" s="162"/>
      <c r="E17" s="163"/>
      <c r="F17" s="164"/>
      <c r="G17" s="164">
        <f>SUMIF(AG18:AG22,"&lt;&gt;NOR",G18:G22)</f>
        <v>0</v>
      </c>
      <c r="H17" s="164"/>
      <c r="I17" s="164">
        <f>SUM(I18:I22)</f>
        <v>0</v>
      </c>
      <c r="J17" s="164"/>
      <c r="K17" s="164">
        <f>SUM(K18:K22)</f>
        <v>0</v>
      </c>
      <c r="L17" s="164"/>
      <c r="M17" s="164">
        <f>SUM(M18:M22)</f>
        <v>0</v>
      </c>
      <c r="N17" s="164"/>
      <c r="O17" s="164">
        <f>SUM(O18:O22)</f>
        <v>0</v>
      </c>
      <c r="P17" s="164"/>
      <c r="Q17" s="164">
        <f>SUM(Q18:Q22)</f>
        <v>0</v>
      </c>
      <c r="R17" s="164"/>
      <c r="S17" s="164"/>
      <c r="T17" s="165"/>
      <c r="U17" s="159"/>
      <c r="V17" s="159">
        <f>SUM(V18:V22)</f>
        <v>0</v>
      </c>
      <c r="W17" s="159"/>
      <c r="X17" s="159"/>
      <c r="AG17" t="s">
        <v>181</v>
      </c>
    </row>
    <row r="18" spans="1:60" ht="33.75" outlineLevel="1" x14ac:dyDescent="0.2">
      <c r="A18" s="173">
        <v>9</v>
      </c>
      <c r="B18" s="174" t="s">
        <v>205</v>
      </c>
      <c r="C18" s="182" t="s">
        <v>206</v>
      </c>
      <c r="D18" s="175" t="s">
        <v>184</v>
      </c>
      <c r="E18" s="176">
        <v>1</v>
      </c>
      <c r="F18" s="177"/>
      <c r="G18" s="178">
        <f>ROUND(E18*F18,2)</f>
        <v>0</v>
      </c>
      <c r="H18" s="177"/>
      <c r="I18" s="178">
        <f>ROUND(E18*H18,2)</f>
        <v>0</v>
      </c>
      <c r="J18" s="177"/>
      <c r="K18" s="178">
        <f>ROUND(E18*J18,2)</f>
        <v>0</v>
      </c>
      <c r="L18" s="178">
        <v>15</v>
      </c>
      <c r="M18" s="178">
        <f>G18*(1+L18/100)</f>
        <v>0</v>
      </c>
      <c r="N18" s="178">
        <v>0</v>
      </c>
      <c r="O18" s="178">
        <f>ROUND(E18*N18,2)</f>
        <v>0</v>
      </c>
      <c r="P18" s="178">
        <v>0</v>
      </c>
      <c r="Q18" s="178">
        <f>ROUND(E18*P18,2)</f>
        <v>0</v>
      </c>
      <c r="R18" s="178"/>
      <c r="S18" s="178" t="s">
        <v>185</v>
      </c>
      <c r="T18" s="179" t="s">
        <v>186</v>
      </c>
      <c r="U18" s="157">
        <v>0</v>
      </c>
      <c r="V18" s="157">
        <f>ROUND(E18*U18,2)</f>
        <v>0</v>
      </c>
      <c r="W18" s="157"/>
      <c r="X18" s="157" t="s">
        <v>187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188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33.75" outlineLevel="1" x14ac:dyDescent="0.2">
      <c r="A19" s="173">
        <v>10</v>
      </c>
      <c r="B19" s="174" t="s">
        <v>207</v>
      </c>
      <c r="C19" s="182" t="s">
        <v>208</v>
      </c>
      <c r="D19" s="175" t="s">
        <v>184</v>
      </c>
      <c r="E19" s="176">
        <v>1</v>
      </c>
      <c r="F19" s="177"/>
      <c r="G19" s="178">
        <f>ROUND(E19*F19,2)</f>
        <v>0</v>
      </c>
      <c r="H19" s="177"/>
      <c r="I19" s="178">
        <f>ROUND(E19*H19,2)</f>
        <v>0</v>
      </c>
      <c r="J19" s="177"/>
      <c r="K19" s="178">
        <f>ROUND(E19*J19,2)</f>
        <v>0</v>
      </c>
      <c r="L19" s="178">
        <v>15</v>
      </c>
      <c r="M19" s="178">
        <f>G19*(1+L19/100)</f>
        <v>0</v>
      </c>
      <c r="N19" s="178">
        <v>0</v>
      </c>
      <c r="O19" s="178">
        <f>ROUND(E19*N19,2)</f>
        <v>0</v>
      </c>
      <c r="P19" s="178">
        <v>0</v>
      </c>
      <c r="Q19" s="178">
        <f>ROUND(E19*P19,2)</f>
        <v>0</v>
      </c>
      <c r="R19" s="178"/>
      <c r="S19" s="178" t="s">
        <v>185</v>
      </c>
      <c r="T19" s="179" t="s">
        <v>186</v>
      </c>
      <c r="U19" s="157">
        <v>0</v>
      </c>
      <c r="V19" s="157">
        <f>ROUND(E19*U19,2)</f>
        <v>0</v>
      </c>
      <c r="W19" s="157"/>
      <c r="X19" s="157" t="s">
        <v>187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188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outlineLevel="1" x14ac:dyDescent="0.2">
      <c r="A20" s="173">
        <v>11</v>
      </c>
      <c r="B20" s="174" t="s">
        <v>209</v>
      </c>
      <c r="C20" s="182" t="s">
        <v>210</v>
      </c>
      <c r="D20" s="175" t="s">
        <v>184</v>
      </c>
      <c r="E20" s="176">
        <v>1</v>
      </c>
      <c r="F20" s="177"/>
      <c r="G20" s="178">
        <f>ROUND(E20*F20,2)</f>
        <v>0</v>
      </c>
      <c r="H20" s="177"/>
      <c r="I20" s="178">
        <f>ROUND(E20*H20,2)</f>
        <v>0</v>
      </c>
      <c r="J20" s="177"/>
      <c r="K20" s="178">
        <f>ROUND(E20*J20,2)</f>
        <v>0</v>
      </c>
      <c r="L20" s="178">
        <v>15</v>
      </c>
      <c r="M20" s="178">
        <f>G20*(1+L20/100)</f>
        <v>0</v>
      </c>
      <c r="N20" s="178">
        <v>0</v>
      </c>
      <c r="O20" s="178">
        <f>ROUND(E20*N20,2)</f>
        <v>0</v>
      </c>
      <c r="P20" s="178">
        <v>0</v>
      </c>
      <c r="Q20" s="178">
        <f>ROUND(E20*P20,2)</f>
        <v>0</v>
      </c>
      <c r="R20" s="178"/>
      <c r="S20" s="178" t="s">
        <v>185</v>
      </c>
      <c r="T20" s="179" t="s">
        <v>186</v>
      </c>
      <c r="U20" s="157">
        <v>0</v>
      </c>
      <c r="V20" s="157">
        <f>ROUND(E20*U20,2)</f>
        <v>0</v>
      </c>
      <c r="W20" s="157"/>
      <c r="X20" s="157" t="s">
        <v>187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188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3">
        <v>12</v>
      </c>
      <c r="B21" s="174" t="s">
        <v>211</v>
      </c>
      <c r="C21" s="182" t="s">
        <v>212</v>
      </c>
      <c r="D21" s="175" t="s">
        <v>184</v>
      </c>
      <c r="E21" s="176">
        <v>1</v>
      </c>
      <c r="F21" s="177"/>
      <c r="G21" s="178">
        <f>ROUND(E21*F21,2)</f>
        <v>0</v>
      </c>
      <c r="H21" s="177"/>
      <c r="I21" s="178">
        <f>ROUND(E21*H21,2)</f>
        <v>0</v>
      </c>
      <c r="J21" s="177"/>
      <c r="K21" s="178">
        <f>ROUND(E21*J21,2)</f>
        <v>0</v>
      </c>
      <c r="L21" s="178">
        <v>15</v>
      </c>
      <c r="M21" s="178">
        <f>G21*(1+L21/100)</f>
        <v>0</v>
      </c>
      <c r="N21" s="178">
        <v>0</v>
      </c>
      <c r="O21" s="178">
        <f>ROUND(E21*N21,2)</f>
        <v>0</v>
      </c>
      <c r="P21" s="178">
        <v>0</v>
      </c>
      <c r="Q21" s="178">
        <f>ROUND(E21*P21,2)</f>
        <v>0</v>
      </c>
      <c r="R21" s="178"/>
      <c r="S21" s="178" t="s">
        <v>185</v>
      </c>
      <c r="T21" s="179" t="s">
        <v>186</v>
      </c>
      <c r="U21" s="157">
        <v>0</v>
      </c>
      <c r="V21" s="157">
        <f>ROUND(E21*U21,2)</f>
        <v>0</v>
      </c>
      <c r="W21" s="157"/>
      <c r="X21" s="157" t="s">
        <v>187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188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66">
        <v>13</v>
      </c>
      <c r="B22" s="167" t="s">
        <v>213</v>
      </c>
      <c r="C22" s="183" t="s">
        <v>214</v>
      </c>
      <c r="D22" s="168" t="s">
        <v>184</v>
      </c>
      <c r="E22" s="169">
        <v>1</v>
      </c>
      <c r="F22" s="170"/>
      <c r="G22" s="171">
        <f>ROUND(E22*F22,2)</f>
        <v>0</v>
      </c>
      <c r="H22" s="170"/>
      <c r="I22" s="171">
        <f>ROUND(E22*H22,2)</f>
        <v>0</v>
      </c>
      <c r="J22" s="170"/>
      <c r="K22" s="171">
        <f>ROUND(E22*J22,2)</f>
        <v>0</v>
      </c>
      <c r="L22" s="171">
        <v>15</v>
      </c>
      <c r="M22" s="171">
        <f>G22*(1+L22/100)</f>
        <v>0</v>
      </c>
      <c r="N22" s="171">
        <v>0</v>
      </c>
      <c r="O22" s="171">
        <f>ROUND(E22*N22,2)</f>
        <v>0</v>
      </c>
      <c r="P22" s="171">
        <v>0</v>
      </c>
      <c r="Q22" s="171">
        <f>ROUND(E22*P22,2)</f>
        <v>0</v>
      </c>
      <c r="R22" s="171"/>
      <c r="S22" s="171" t="s">
        <v>185</v>
      </c>
      <c r="T22" s="172" t="s">
        <v>186</v>
      </c>
      <c r="U22" s="157">
        <v>0</v>
      </c>
      <c r="V22" s="157">
        <f>ROUND(E22*U22,2)</f>
        <v>0</v>
      </c>
      <c r="W22" s="157"/>
      <c r="X22" s="157" t="s">
        <v>187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188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x14ac:dyDescent="0.2">
      <c r="A23" s="3"/>
      <c r="B23" s="4"/>
      <c r="C23" s="184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AE23">
        <v>15</v>
      </c>
      <c r="AF23">
        <v>21</v>
      </c>
      <c r="AG23" t="s">
        <v>167</v>
      </c>
    </row>
    <row r="24" spans="1:60" x14ac:dyDescent="0.2">
      <c r="A24" s="150"/>
      <c r="B24" s="151" t="s">
        <v>31</v>
      </c>
      <c r="C24" s="185"/>
      <c r="D24" s="152"/>
      <c r="E24" s="153"/>
      <c r="F24" s="153"/>
      <c r="G24" s="180">
        <f>G8+G17</f>
        <v>0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AE24">
        <f>SUMIF(L7:L22,AE23,G7:G22)</f>
        <v>0</v>
      </c>
      <c r="AF24">
        <f>SUMIF(L7:L22,AF23,G7:G22)</f>
        <v>0</v>
      </c>
      <c r="AG24" t="s">
        <v>215</v>
      </c>
    </row>
    <row r="25" spans="1:60" x14ac:dyDescent="0.2">
      <c r="A25" s="3"/>
      <c r="B25" s="4"/>
      <c r="C25" s="184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60" x14ac:dyDescent="0.2">
      <c r="A26" s="3"/>
      <c r="B26" s="4"/>
      <c r="C26" s="184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60" x14ac:dyDescent="0.2">
      <c r="A27" s="273" t="s">
        <v>216</v>
      </c>
      <c r="B27" s="273"/>
      <c r="C27" s="274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60" x14ac:dyDescent="0.2">
      <c r="A28" s="254"/>
      <c r="B28" s="255"/>
      <c r="C28" s="256"/>
      <c r="D28" s="255"/>
      <c r="E28" s="255"/>
      <c r="F28" s="255"/>
      <c r="G28" s="257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AG28" t="s">
        <v>217</v>
      </c>
    </row>
    <row r="29" spans="1:60" x14ac:dyDescent="0.2">
      <c r="A29" s="258"/>
      <c r="B29" s="259"/>
      <c r="C29" s="260"/>
      <c r="D29" s="259"/>
      <c r="E29" s="259"/>
      <c r="F29" s="259"/>
      <c r="G29" s="261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60" x14ac:dyDescent="0.2">
      <c r="A30" s="258"/>
      <c r="B30" s="259"/>
      <c r="C30" s="260"/>
      <c r="D30" s="259"/>
      <c r="E30" s="259"/>
      <c r="F30" s="259"/>
      <c r="G30" s="261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60" x14ac:dyDescent="0.2">
      <c r="A31" s="258"/>
      <c r="B31" s="259"/>
      <c r="C31" s="260"/>
      <c r="D31" s="259"/>
      <c r="E31" s="259"/>
      <c r="F31" s="259"/>
      <c r="G31" s="261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60" x14ac:dyDescent="0.2">
      <c r="A32" s="262"/>
      <c r="B32" s="263"/>
      <c r="C32" s="264"/>
      <c r="D32" s="263"/>
      <c r="E32" s="263"/>
      <c r="F32" s="263"/>
      <c r="G32" s="265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33" x14ac:dyDescent="0.2">
      <c r="A33" s="3"/>
      <c r="B33" s="4"/>
      <c r="C33" s="184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33" x14ac:dyDescent="0.2">
      <c r="C34" s="186"/>
      <c r="D34" s="10"/>
      <c r="AG34" t="s">
        <v>218</v>
      </c>
    </row>
    <row r="35" spans="1:33" x14ac:dyDescent="0.2">
      <c r="D35" s="10"/>
    </row>
    <row r="36" spans="1:33" x14ac:dyDescent="0.2">
      <c r="D36" s="10"/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28:G32"/>
    <mergeCell ref="A1:G1"/>
    <mergeCell ref="C2:G2"/>
    <mergeCell ref="C3:G3"/>
    <mergeCell ref="C4:G4"/>
    <mergeCell ref="A27:C27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C425" activeCellId="8" sqref="C417 C418 C419 C420 C421 C422 C423 C424 C425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6" t="s">
        <v>7</v>
      </c>
      <c r="B1" s="266"/>
      <c r="C1" s="266"/>
      <c r="D1" s="266"/>
      <c r="E1" s="266"/>
      <c r="F1" s="266"/>
      <c r="G1" s="266"/>
      <c r="AG1" t="s">
        <v>155</v>
      </c>
    </row>
    <row r="2" spans="1:60" ht="24.95" customHeight="1" x14ac:dyDescent="0.2">
      <c r="A2" s="139" t="s">
        <v>8</v>
      </c>
      <c r="B2" s="49" t="s">
        <v>41</v>
      </c>
      <c r="C2" s="267" t="s">
        <v>42</v>
      </c>
      <c r="D2" s="268"/>
      <c r="E2" s="268"/>
      <c r="F2" s="268"/>
      <c r="G2" s="269"/>
      <c r="AG2" t="s">
        <v>156</v>
      </c>
    </row>
    <row r="3" spans="1:60" ht="24.95" customHeight="1" x14ac:dyDescent="0.2">
      <c r="A3" s="139" t="s">
        <v>9</v>
      </c>
      <c r="B3" s="49" t="s">
        <v>44</v>
      </c>
      <c r="C3" s="267" t="s">
        <v>45</v>
      </c>
      <c r="D3" s="268"/>
      <c r="E3" s="268"/>
      <c r="F3" s="268"/>
      <c r="G3" s="269"/>
      <c r="AC3" s="121" t="s">
        <v>156</v>
      </c>
      <c r="AG3" t="s">
        <v>157</v>
      </c>
    </row>
    <row r="4" spans="1:60" ht="24.95" customHeight="1" x14ac:dyDescent="0.2">
      <c r="A4" s="140" t="s">
        <v>10</v>
      </c>
      <c r="B4" s="141" t="s">
        <v>48</v>
      </c>
      <c r="C4" s="270" t="s">
        <v>49</v>
      </c>
      <c r="D4" s="271"/>
      <c r="E4" s="271"/>
      <c r="F4" s="271"/>
      <c r="G4" s="272"/>
      <c r="AG4" t="s">
        <v>158</v>
      </c>
    </row>
    <row r="5" spans="1:60" x14ac:dyDescent="0.2">
      <c r="D5" s="10"/>
    </row>
    <row r="6" spans="1:60" ht="38.25" x14ac:dyDescent="0.2">
      <c r="A6" s="143" t="s">
        <v>159</v>
      </c>
      <c r="B6" s="145" t="s">
        <v>160</v>
      </c>
      <c r="C6" s="145" t="s">
        <v>161</v>
      </c>
      <c r="D6" s="144" t="s">
        <v>162</v>
      </c>
      <c r="E6" s="143" t="s">
        <v>163</v>
      </c>
      <c r="F6" s="142" t="s">
        <v>164</v>
      </c>
      <c r="G6" s="143" t="s">
        <v>31</v>
      </c>
      <c r="H6" s="146" t="s">
        <v>32</v>
      </c>
      <c r="I6" s="146" t="s">
        <v>165</v>
      </c>
      <c r="J6" s="146" t="s">
        <v>33</v>
      </c>
      <c r="K6" s="146" t="s">
        <v>166</v>
      </c>
      <c r="L6" s="146" t="s">
        <v>167</v>
      </c>
      <c r="M6" s="146" t="s">
        <v>168</v>
      </c>
      <c r="N6" s="146" t="s">
        <v>169</v>
      </c>
      <c r="O6" s="146" t="s">
        <v>170</v>
      </c>
      <c r="P6" s="146" t="s">
        <v>171</v>
      </c>
      <c r="Q6" s="146" t="s">
        <v>172</v>
      </c>
      <c r="R6" s="146" t="s">
        <v>173</v>
      </c>
      <c r="S6" s="146" t="s">
        <v>174</v>
      </c>
      <c r="T6" s="146" t="s">
        <v>175</v>
      </c>
      <c r="U6" s="146" t="s">
        <v>176</v>
      </c>
      <c r="V6" s="146" t="s">
        <v>177</v>
      </c>
      <c r="W6" s="146" t="s">
        <v>178</v>
      </c>
      <c r="X6" s="146" t="s">
        <v>179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180</v>
      </c>
      <c r="B8" s="161" t="s">
        <v>84</v>
      </c>
      <c r="C8" s="181" t="s">
        <v>85</v>
      </c>
      <c r="D8" s="162"/>
      <c r="E8" s="163"/>
      <c r="F8" s="164"/>
      <c r="G8" s="164">
        <f>SUMIF(AG9:AG56,"&lt;&gt;NOR",G9:G56)</f>
        <v>0</v>
      </c>
      <c r="H8" s="164"/>
      <c r="I8" s="164">
        <f>SUM(I9:I56)</f>
        <v>0</v>
      </c>
      <c r="J8" s="164"/>
      <c r="K8" s="164">
        <f>SUM(K9:K56)</f>
        <v>0</v>
      </c>
      <c r="L8" s="164"/>
      <c r="M8" s="164">
        <f>SUM(M9:M56)</f>
        <v>0</v>
      </c>
      <c r="N8" s="164"/>
      <c r="O8" s="164">
        <f>SUM(O9:O56)</f>
        <v>18.45</v>
      </c>
      <c r="P8" s="164"/>
      <c r="Q8" s="164">
        <f>SUM(Q9:Q56)</f>
        <v>17.75</v>
      </c>
      <c r="R8" s="164"/>
      <c r="S8" s="164"/>
      <c r="T8" s="165"/>
      <c r="U8" s="159"/>
      <c r="V8" s="159">
        <f>SUM(V9:V56)</f>
        <v>267.7</v>
      </c>
      <c r="W8" s="159"/>
      <c r="X8" s="159"/>
      <c r="AG8" t="s">
        <v>181</v>
      </c>
    </row>
    <row r="9" spans="1:60" outlineLevel="1" x14ac:dyDescent="0.2">
      <c r="A9" s="166">
        <v>1</v>
      </c>
      <c r="B9" s="167" t="s">
        <v>219</v>
      </c>
      <c r="C9" s="183" t="s">
        <v>220</v>
      </c>
      <c r="D9" s="168" t="s">
        <v>221</v>
      </c>
      <c r="E9" s="169">
        <v>49.6</v>
      </c>
      <c r="F9" s="170"/>
      <c r="G9" s="171">
        <f>ROUND(E9*F9,2)</f>
        <v>0</v>
      </c>
      <c r="H9" s="170"/>
      <c r="I9" s="171">
        <f>ROUND(E9*H9,2)</f>
        <v>0</v>
      </c>
      <c r="J9" s="170"/>
      <c r="K9" s="171">
        <f>ROUND(E9*J9,2)</f>
        <v>0</v>
      </c>
      <c r="L9" s="171">
        <v>15</v>
      </c>
      <c r="M9" s="171">
        <f>G9*(1+L9/100)</f>
        <v>0</v>
      </c>
      <c r="N9" s="171">
        <v>0</v>
      </c>
      <c r="O9" s="171">
        <f>ROUND(E9*N9,2)</f>
        <v>0</v>
      </c>
      <c r="P9" s="171">
        <v>0.13800000000000001</v>
      </c>
      <c r="Q9" s="171">
        <f>ROUND(E9*P9,2)</f>
        <v>6.84</v>
      </c>
      <c r="R9" s="171"/>
      <c r="S9" s="171" t="s">
        <v>222</v>
      </c>
      <c r="T9" s="172" t="s">
        <v>223</v>
      </c>
      <c r="U9" s="157">
        <v>0.16</v>
      </c>
      <c r="V9" s="157">
        <f>ROUND(E9*U9,2)</f>
        <v>7.94</v>
      </c>
      <c r="W9" s="157"/>
      <c r="X9" s="157" t="s">
        <v>187</v>
      </c>
      <c r="Y9" s="147"/>
      <c r="Z9" s="147"/>
      <c r="AA9" s="147"/>
      <c r="AB9" s="147"/>
      <c r="AC9" s="147"/>
      <c r="AD9" s="147"/>
      <c r="AE9" s="147"/>
      <c r="AF9" s="147"/>
      <c r="AG9" s="147" t="s">
        <v>188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54"/>
      <c r="B10" s="155"/>
      <c r="C10" s="192" t="s">
        <v>224</v>
      </c>
      <c r="D10" s="187"/>
      <c r="E10" s="188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225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54"/>
      <c r="B11" s="155"/>
      <c r="C11" s="192" t="s">
        <v>226</v>
      </c>
      <c r="D11" s="187"/>
      <c r="E11" s="188">
        <v>19.2</v>
      </c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225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54"/>
      <c r="B12" s="155"/>
      <c r="C12" s="192" t="s">
        <v>227</v>
      </c>
      <c r="D12" s="187"/>
      <c r="E12" s="188">
        <v>5.6</v>
      </c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47"/>
      <c r="Z12" s="147"/>
      <c r="AA12" s="147"/>
      <c r="AB12" s="147"/>
      <c r="AC12" s="147"/>
      <c r="AD12" s="147"/>
      <c r="AE12" s="147"/>
      <c r="AF12" s="147"/>
      <c r="AG12" s="147" t="s">
        <v>225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54"/>
      <c r="B13" s="155"/>
      <c r="C13" s="192" t="s">
        <v>228</v>
      </c>
      <c r="D13" s="187"/>
      <c r="E13" s="188">
        <v>5.6</v>
      </c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225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54"/>
      <c r="B14" s="155"/>
      <c r="C14" s="192" t="s">
        <v>229</v>
      </c>
      <c r="D14" s="187"/>
      <c r="E14" s="188">
        <v>19.2</v>
      </c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225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66">
        <v>2</v>
      </c>
      <c r="B15" s="167" t="s">
        <v>230</v>
      </c>
      <c r="C15" s="183" t="s">
        <v>231</v>
      </c>
      <c r="D15" s="168" t="s">
        <v>221</v>
      </c>
      <c r="E15" s="169">
        <v>49.6</v>
      </c>
      <c r="F15" s="170"/>
      <c r="G15" s="171">
        <f>ROUND(E15*F15,2)</f>
        <v>0</v>
      </c>
      <c r="H15" s="170"/>
      <c r="I15" s="171">
        <f>ROUND(E15*H15,2)</f>
        <v>0</v>
      </c>
      <c r="J15" s="170"/>
      <c r="K15" s="171">
        <f>ROUND(E15*J15,2)</f>
        <v>0</v>
      </c>
      <c r="L15" s="171">
        <v>15</v>
      </c>
      <c r="M15" s="171">
        <f>G15*(1+L15/100)</f>
        <v>0</v>
      </c>
      <c r="N15" s="171">
        <v>0</v>
      </c>
      <c r="O15" s="171">
        <f>ROUND(E15*N15,2)</f>
        <v>0</v>
      </c>
      <c r="P15" s="171">
        <v>0.22</v>
      </c>
      <c r="Q15" s="171">
        <f>ROUND(E15*P15,2)</f>
        <v>10.91</v>
      </c>
      <c r="R15" s="171"/>
      <c r="S15" s="171" t="s">
        <v>222</v>
      </c>
      <c r="T15" s="172" t="s">
        <v>223</v>
      </c>
      <c r="U15" s="157">
        <v>0.251</v>
      </c>
      <c r="V15" s="157">
        <f>ROUND(E15*U15,2)</f>
        <v>12.45</v>
      </c>
      <c r="W15" s="157"/>
      <c r="X15" s="157" t="s">
        <v>187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188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54"/>
      <c r="B16" s="155"/>
      <c r="C16" s="192" t="s">
        <v>224</v>
      </c>
      <c r="D16" s="187"/>
      <c r="E16" s="188"/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225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54"/>
      <c r="B17" s="155"/>
      <c r="C17" s="192" t="s">
        <v>226</v>
      </c>
      <c r="D17" s="187"/>
      <c r="E17" s="188">
        <v>19.2</v>
      </c>
      <c r="F17" s="157"/>
      <c r="G17" s="157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47"/>
      <c r="Z17" s="147"/>
      <c r="AA17" s="147"/>
      <c r="AB17" s="147"/>
      <c r="AC17" s="147"/>
      <c r="AD17" s="147"/>
      <c r="AE17" s="147"/>
      <c r="AF17" s="147"/>
      <c r="AG17" s="147" t="s">
        <v>225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54"/>
      <c r="B18" s="155"/>
      <c r="C18" s="192" t="s">
        <v>227</v>
      </c>
      <c r="D18" s="187"/>
      <c r="E18" s="188">
        <v>5.6</v>
      </c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47"/>
      <c r="Z18" s="147"/>
      <c r="AA18" s="147"/>
      <c r="AB18" s="147"/>
      <c r="AC18" s="147"/>
      <c r="AD18" s="147"/>
      <c r="AE18" s="147"/>
      <c r="AF18" s="147"/>
      <c r="AG18" s="147" t="s">
        <v>225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54"/>
      <c r="B19" s="155"/>
      <c r="C19" s="192" t="s">
        <v>228</v>
      </c>
      <c r="D19" s="187"/>
      <c r="E19" s="188">
        <v>5.6</v>
      </c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225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54"/>
      <c r="B20" s="155"/>
      <c r="C20" s="192" t="s">
        <v>229</v>
      </c>
      <c r="D20" s="187"/>
      <c r="E20" s="188">
        <v>19.2</v>
      </c>
      <c r="F20" s="157"/>
      <c r="G20" s="157"/>
      <c r="H20" s="157"/>
      <c r="I20" s="157"/>
      <c r="J20" s="157"/>
      <c r="K20" s="157"/>
      <c r="L20" s="157"/>
      <c r="M20" s="157"/>
      <c r="N20" s="157"/>
      <c r="O20" s="157"/>
      <c r="P20" s="157"/>
      <c r="Q20" s="157"/>
      <c r="R20" s="157"/>
      <c r="S20" s="157"/>
      <c r="T20" s="157"/>
      <c r="U20" s="157"/>
      <c r="V20" s="157"/>
      <c r="W20" s="157"/>
      <c r="X20" s="157"/>
      <c r="Y20" s="147"/>
      <c r="Z20" s="147"/>
      <c r="AA20" s="147"/>
      <c r="AB20" s="147"/>
      <c r="AC20" s="147"/>
      <c r="AD20" s="147"/>
      <c r="AE20" s="147"/>
      <c r="AF20" s="147"/>
      <c r="AG20" s="147" t="s">
        <v>225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66">
        <v>3</v>
      </c>
      <c r="B21" s="167" t="s">
        <v>232</v>
      </c>
      <c r="C21" s="183" t="s">
        <v>233</v>
      </c>
      <c r="D21" s="168" t="s">
        <v>234</v>
      </c>
      <c r="E21" s="169">
        <v>30.672000000000001</v>
      </c>
      <c r="F21" s="170"/>
      <c r="G21" s="171">
        <f>ROUND(E21*F21,2)</f>
        <v>0</v>
      </c>
      <c r="H21" s="170"/>
      <c r="I21" s="171">
        <f>ROUND(E21*H21,2)</f>
        <v>0</v>
      </c>
      <c r="J21" s="170"/>
      <c r="K21" s="171">
        <f>ROUND(E21*J21,2)</f>
        <v>0</v>
      </c>
      <c r="L21" s="171">
        <v>15</v>
      </c>
      <c r="M21" s="171">
        <f>G21*(1+L21/100)</f>
        <v>0</v>
      </c>
      <c r="N21" s="171">
        <v>0</v>
      </c>
      <c r="O21" s="171">
        <f>ROUND(E21*N21,2)</f>
        <v>0</v>
      </c>
      <c r="P21" s="171">
        <v>0</v>
      </c>
      <c r="Q21" s="171">
        <f>ROUND(E21*P21,2)</f>
        <v>0</v>
      </c>
      <c r="R21" s="171"/>
      <c r="S21" s="171" t="s">
        <v>222</v>
      </c>
      <c r="T21" s="172" t="s">
        <v>223</v>
      </c>
      <c r="U21" s="157">
        <v>4.6550000000000002</v>
      </c>
      <c r="V21" s="157">
        <f>ROUND(E21*U21,2)</f>
        <v>142.78</v>
      </c>
      <c r="W21" s="157"/>
      <c r="X21" s="157" t="s">
        <v>187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188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54"/>
      <c r="B22" s="155"/>
      <c r="C22" s="192" t="s">
        <v>235</v>
      </c>
      <c r="D22" s="187"/>
      <c r="E22" s="188"/>
      <c r="F22" s="157"/>
      <c r="G22" s="157"/>
      <c r="H22" s="157"/>
      <c r="I22" s="157"/>
      <c r="J22" s="157"/>
      <c r="K22" s="157"/>
      <c r="L22" s="157"/>
      <c r="M22" s="157"/>
      <c r="N22" s="157"/>
      <c r="O22" s="157"/>
      <c r="P22" s="157"/>
      <c r="Q22" s="157"/>
      <c r="R22" s="157"/>
      <c r="S22" s="157"/>
      <c r="T22" s="157"/>
      <c r="U22" s="157"/>
      <c r="V22" s="157"/>
      <c r="W22" s="157"/>
      <c r="X22" s="157"/>
      <c r="Y22" s="147"/>
      <c r="Z22" s="147"/>
      <c r="AA22" s="147"/>
      <c r="AB22" s="147"/>
      <c r="AC22" s="147"/>
      <c r="AD22" s="147"/>
      <c r="AE22" s="147"/>
      <c r="AF22" s="147"/>
      <c r="AG22" s="147" t="s">
        <v>225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2.5" outlineLevel="1" x14ac:dyDescent="0.2">
      <c r="A23" s="154"/>
      <c r="B23" s="155"/>
      <c r="C23" s="192" t="s">
        <v>236</v>
      </c>
      <c r="D23" s="187"/>
      <c r="E23" s="188">
        <v>10.368</v>
      </c>
      <c r="F23" s="157"/>
      <c r="G23" s="157"/>
      <c r="H23" s="157"/>
      <c r="I23" s="157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157"/>
      <c r="X23" s="157"/>
      <c r="Y23" s="147"/>
      <c r="Z23" s="147"/>
      <c r="AA23" s="147"/>
      <c r="AB23" s="147"/>
      <c r="AC23" s="147"/>
      <c r="AD23" s="147"/>
      <c r="AE23" s="147"/>
      <c r="AF23" s="147"/>
      <c r="AG23" s="147" t="s">
        <v>225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22.5" outlineLevel="1" x14ac:dyDescent="0.2">
      <c r="A24" s="154"/>
      <c r="B24" s="155"/>
      <c r="C24" s="192" t="s">
        <v>237</v>
      </c>
      <c r="D24" s="187"/>
      <c r="E24" s="188">
        <v>4.968</v>
      </c>
      <c r="F24" s="157"/>
      <c r="G24" s="157"/>
      <c r="H24" s="157"/>
      <c r="I24" s="157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47"/>
      <c r="Z24" s="147"/>
      <c r="AA24" s="147"/>
      <c r="AB24" s="147"/>
      <c r="AC24" s="147"/>
      <c r="AD24" s="147"/>
      <c r="AE24" s="147"/>
      <c r="AF24" s="147"/>
      <c r="AG24" s="147" t="s">
        <v>225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outlineLevel="1" x14ac:dyDescent="0.2">
      <c r="A25" s="154"/>
      <c r="B25" s="155"/>
      <c r="C25" s="192" t="s">
        <v>236</v>
      </c>
      <c r="D25" s="187"/>
      <c r="E25" s="188">
        <v>10.368</v>
      </c>
      <c r="F25" s="157"/>
      <c r="G25" s="157"/>
      <c r="H25" s="157"/>
      <c r="I25" s="157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7"/>
      <c r="X25" s="157"/>
      <c r="Y25" s="147"/>
      <c r="Z25" s="147"/>
      <c r="AA25" s="147"/>
      <c r="AB25" s="147"/>
      <c r="AC25" s="147"/>
      <c r="AD25" s="147"/>
      <c r="AE25" s="147"/>
      <c r="AF25" s="147"/>
      <c r="AG25" s="147" t="s">
        <v>225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2.5" outlineLevel="1" x14ac:dyDescent="0.2">
      <c r="A26" s="154"/>
      <c r="B26" s="155"/>
      <c r="C26" s="192" t="s">
        <v>237</v>
      </c>
      <c r="D26" s="187"/>
      <c r="E26" s="188">
        <v>4.968</v>
      </c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47"/>
      <c r="Z26" s="147"/>
      <c r="AA26" s="147"/>
      <c r="AB26" s="147"/>
      <c r="AC26" s="147"/>
      <c r="AD26" s="147"/>
      <c r="AE26" s="147"/>
      <c r="AF26" s="147"/>
      <c r="AG26" s="147" t="s">
        <v>225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66">
        <v>4</v>
      </c>
      <c r="B27" s="167" t="s">
        <v>238</v>
      </c>
      <c r="C27" s="183" t="s">
        <v>239</v>
      </c>
      <c r="D27" s="168" t="s">
        <v>221</v>
      </c>
      <c r="E27" s="169">
        <v>56.16</v>
      </c>
      <c r="F27" s="170"/>
      <c r="G27" s="171">
        <f>ROUND(E27*F27,2)</f>
        <v>0</v>
      </c>
      <c r="H27" s="170"/>
      <c r="I27" s="171">
        <f>ROUND(E27*H27,2)</f>
        <v>0</v>
      </c>
      <c r="J27" s="170"/>
      <c r="K27" s="171">
        <f>ROUND(E27*J27,2)</f>
        <v>0</v>
      </c>
      <c r="L27" s="171">
        <v>15</v>
      </c>
      <c r="M27" s="171">
        <f>G27*(1+L27/100)</f>
        <v>0</v>
      </c>
      <c r="N27" s="171">
        <v>0</v>
      </c>
      <c r="O27" s="171">
        <f>ROUND(E27*N27,2)</f>
        <v>0</v>
      </c>
      <c r="P27" s="171">
        <v>0</v>
      </c>
      <c r="Q27" s="171">
        <f>ROUND(E27*P27,2)</f>
        <v>0</v>
      </c>
      <c r="R27" s="171"/>
      <c r="S27" s="171" t="s">
        <v>185</v>
      </c>
      <c r="T27" s="172" t="s">
        <v>186</v>
      </c>
      <c r="U27" s="157">
        <v>0</v>
      </c>
      <c r="V27" s="157">
        <f>ROUND(E27*U27,2)</f>
        <v>0</v>
      </c>
      <c r="W27" s="157"/>
      <c r="X27" s="157" t="s">
        <v>187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188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54"/>
      <c r="B28" s="155"/>
      <c r="C28" s="192" t="s">
        <v>240</v>
      </c>
      <c r="D28" s="187"/>
      <c r="E28" s="188">
        <v>11.52</v>
      </c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225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22.5" outlineLevel="1" x14ac:dyDescent="0.2">
      <c r="A29" s="154"/>
      <c r="B29" s="155"/>
      <c r="C29" s="192" t="s">
        <v>241</v>
      </c>
      <c r="D29" s="187"/>
      <c r="E29" s="188">
        <v>16.559999999999999</v>
      </c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  <c r="V29" s="157"/>
      <c r="W29" s="157"/>
      <c r="X29" s="157"/>
      <c r="Y29" s="147"/>
      <c r="Z29" s="147"/>
      <c r="AA29" s="147"/>
      <c r="AB29" s="147"/>
      <c r="AC29" s="147"/>
      <c r="AD29" s="147"/>
      <c r="AE29" s="147"/>
      <c r="AF29" s="147"/>
      <c r="AG29" s="147" t="s">
        <v>225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54"/>
      <c r="B30" s="155"/>
      <c r="C30" s="192" t="s">
        <v>240</v>
      </c>
      <c r="D30" s="187"/>
      <c r="E30" s="188">
        <v>11.52</v>
      </c>
      <c r="F30" s="157"/>
      <c r="G30" s="157"/>
      <c r="H30" s="157"/>
      <c r="I30" s="157"/>
      <c r="J30" s="157"/>
      <c r="K30" s="157"/>
      <c r="L30" s="157"/>
      <c r="M30" s="157"/>
      <c r="N30" s="157"/>
      <c r="O30" s="157"/>
      <c r="P30" s="157"/>
      <c r="Q30" s="157"/>
      <c r="R30" s="157"/>
      <c r="S30" s="157"/>
      <c r="T30" s="157"/>
      <c r="U30" s="157"/>
      <c r="V30" s="157"/>
      <c r="W30" s="157"/>
      <c r="X30" s="157"/>
      <c r="Y30" s="147"/>
      <c r="Z30" s="147"/>
      <c r="AA30" s="147"/>
      <c r="AB30" s="147"/>
      <c r="AC30" s="147"/>
      <c r="AD30" s="147"/>
      <c r="AE30" s="147"/>
      <c r="AF30" s="147"/>
      <c r="AG30" s="147" t="s">
        <v>225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2.5" outlineLevel="1" x14ac:dyDescent="0.2">
      <c r="A31" s="154"/>
      <c r="B31" s="155"/>
      <c r="C31" s="192" t="s">
        <v>241</v>
      </c>
      <c r="D31" s="187"/>
      <c r="E31" s="188">
        <v>16.559999999999999</v>
      </c>
      <c r="F31" s="157"/>
      <c r="G31" s="157"/>
      <c r="H31" s="157"/>
      <c r="I31" s="157"/>
      <c r="J31" s="157"/>
      <c r="K31" s="157"/>
      <c r="L31" s="157"/>
      <c r="M31" s="157"/>
      <c r="N31" s="157"/>
      <c r="O31" s="157"/>
      <c r="P31" s="157"/>
      <c r="Q31" s="157"/>
      <c r="R31" s="157"/>
      <c r="S31" s="157"/>
      <c r="T31" s="157"/>
      <c r="U31" s="157"/>
      <c r="V31" s="157"/>
      <c r="W31" s="157"/>
      <c r="X31" s="157"/>
      <c r="Y31" s="147"/>
      <c r="Z31" s="147"/>
      <c r="AA31" s="147"/>
      <c r="AB31" s="147"/>
      <c r="AC31" s="147"/>
      <c r="AD31" s="147"/>
      <c r="AE31" s="147"/>
      <c r="AF31" s="147"/>
      <c r="AG31" s="147" t="s">
        <v>225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3">
        <v>5</v>
      </c>
      <c r="B32" s="174" t="s">
        <v>242</v>
      </c>
      <c r="C32" s="182" t="s">
        <v>243</v>
      </c>
      <c r="D32" s="175" t="s">
        <v>234</v>
      </c>
      <c r="E32" s="176">
        <v>30.672000000000001</v>
      </c>
      <c r="F32" s="177"/>
      <c r="G32" s="178">
        <f>ROUND(E32*F32,2)</f>
        <v>0</v>
      </c>
      <c r="H32" s="177"/>
      <c r="I32" s="178">
        <f>ROUND(E32*H32,2)</f>
        <v>0</v>
      </c>
      <c r="J32" s="177"/>
      <c r="K32" s="178">
        <f>ROUND(E32*J32,2)</f>
        <v>0</v>
      </c>
      <c r="L32" s="178">
        <v>15</v>
      </c>
      <c r="M32" s="178">
        <f>G32*(1+L32/100)</f>
        <v>0</v>
      </c>
      <c r="N32" s="178">
        <v>0</v>
      </c>
      <c r="O32" s="178">
        <f>ROUND(E32*N32,2)</f>
        <v>0</v>
      </c>
      <c r="P32" s="178">
        <v>0</v>
      </c>
      <c r="Q32" s="178">
        <f>ROUND(E32*P32,2)</f>
        <v>0</v>
      </c>
      <c r="R32" s="178"/>
      <c r="S32" s="178" t="s">
        <v>222</v>
      </c>
      <c r="T32" s="179" t="s">
        <v>223</v>
      </c>
      <c r="U32" s="157">
        <v>8.6999999999999994E-2</v>
      </c>
      <c r="V32" s="157">
        <f>ROUND(E32*U32,2)</f>
        <v>2.67</v>
      </c>
      <c r="W32" s="157"/>
      <c r="X32" s="157" t="s">
        <v>187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188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66">
        <v>6</v>
      </c>
      <c r="B33" s="167" t="s">
        <v>244</v>
      </c>
      <c r="C33" s="183" t="s">
        <v>245</v>
      </c>
      <c r="D33" s="168" t="s">
        <v>234</v>
      </c>
      <c r="E33" s="169">
        <v>30.672000000000001</v>
      </c>
      <c r="F33" s="170"/>
      <c r="G33" s="171">
        <f>ROUND(E33*F33,2)</f>
        <v>0</v>
      </c>
      <c r="H33" s="170"/>
      <c r="I33" s="171">
        <f>ROUND(E33*H33,2)</f>
        <v>0</v>
      </c>
      <c r="J33" s="170"/>
      <c r="K33" s="171">
        <f>ROUND(E33*J33,2)</f>
        <v>0</v>
      </c>
      <c r="L33" s="171">
        <v>15</v>
      </c>
      <c r="M33" s="171">
        <f>G33*(1+L33/100)</f>
        <v>0</v>
      </c>
      <c r="N33" s="171">
        <v>0</v>
      </c>
      <c r="O33" s="171">
        <f>ROUND(E33*N33,2)</f>
        <v>0</v>
      </c>
      <c r="P33" s="171">
        <v>0</v>
      </c>
      <c r="Q33" s="171">
        <f>ROUND(E33*P33,2)</f>
        <v>0</v>
      </c>
      <c r="R33" s="171"/>
      <c r="S33" s="171" t="s">
        <v>222</v>
      </c>
      <c r="T33" s="172" t="s">
        <v>223</v>
      </c>
      <c r="U33" s="157">
        <v>1.0999999999999999E-2</v>
      </c>
      <c r="V33" s="157">
        <f>ROUND(E33*U33,2)</f>
        <v>0.34</v>
      </c>
      <c r="W33" s="157"/>
      <c r="X33" s="157" t="s">
        <v>187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188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54"/>
      <c r="B34" s="155"/>
      <c r="C34" s="192" t="s">
        <v>235</v>
      </c>
      <c r="D34" s="187"/>
      <c r="E34" s="188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47"/>
      <c r="Z34" s="147"/>
      <c r="AA34" s="147"/>
      <c r="AB34" s="147"/>
      <c r="AC34" s="147"/>
      <c r="AD34" s="147"/>
      <c r="AE34" s="147"/>
      <c r="AF34" s="147"/>
      <c r="AG34" s="147" t="s">
        <v>225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2.5" outlineLevel="1" x14ac:dyDescent="0.2">
      <c r="A35" s="154"/>
      <c r="B35" s="155"/>
      <c r="C35" s="192" t="s">
        <v>246</v>
      </c>
      <c r="D35" s="187"/>
      <c r="E35" s="188">
        <v>10.368</v>
      </c>
      <c r="F35" s="157"/>
      <c r="G35" s="157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 s="157"/>
      <c r="T35" s="157"/>
      <c r="U35" s="157"/>
      <c r="V35" s="157"/>
      <c r="W35" s="157"/>
      <c r="X35" s="157"/>
      <c r="Y35" s="147"/>
      <c r="Z35" s="147"/>
      <c r="AA35" s="147"/>
      <c r="AB35" s="147"/>
      <c r="AC35" s="147"/>
      <c r="AD35" s="147"/>
      <c r="AE35" s="147"/>
      <c r="AF35" s="147"/>
      <c r="AG35" s="147" t="s">
        <v>225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22.5" outlineLevel="1" x14ac:dyDescent="0.2">
      <c r="A36" s="154"/>
      <c r="B36" s="155"/>
      <c r="C36" s="192" t="s">
        <v>247</v>
      </c>
      <c r="D36" s="187"/>
      <c r="E36" s="188">
        <v>4.968</v>
      </c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7"/>
      <c r="Q36" s="157"/>
      <c r="R36" s="157"/>
      <c r="S36" s="157"/>
      <c r="T36" s="157"/>
      <c r="U36" s="157"/>
      <c r="V36" s="157"/>
      <c r="W36" s="157"/>
      <c r="X36" s="157"/>
      <c r="Y36" s="147"/>
      <c r="Z36" s="147"/>
      <c r="AA36" s="147"/>
      <c r="AB36" s="147"/>
      <c r="AC36" s="147"/>
      <c r="AD36" s="147"/>
      <c r="AE36" s="147"/>
      <c r="AF36" s="147"/>
      <c r="AG36" s="147" t="s">
        <v>225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outlineLevel="1" x14ac:dyDescent="0.2">
      <c r="A37" s="154"/>
      <c r="B37" s="155"/>
      <c r="C37" s="192" t="s">
        <v>246</v>
      </c>
      <c r="D37" s="187"/>
      <c r="E37" s="188">
        <v>10.368</v>
      </c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157"/>
      <c r="S37" s="157"/>
      <c r="T37" s="157"/>
      <c r="U37" s="157"/>
      <c r="V37" s="157"/>
      <c r="W37" s="157"/>
      <c r="X37" s="157"/>
      <c r="Y37" s="147"/>
      <c r="Z37" s="147"/>
      <c r="AA37" s="147"/>
      <c r="AB37" s="147"/>
      <c r="AC37" s="147"/>
      <c r="AD37" s="147"/>
      <c r="AE37" s="147"/>
      <c r="AF37" s="147"/>
      <c r="AG37" s="147" t="s">
        <v>225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54"/>
      <c r="B38" s="155"/>
      <c r="C38" s="192" t="s">
        <v>247</v>
      </c>
      <c r="D38" s="187"/>
      <c r="E38" s="188">
        <v>4.968</v>
      </c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47"/>
      <c r="Z38" s="147"/>
      <c r="AA38" s="147"/>
      <c r="AB38" s="147"/>
      <c r="AC38" s="147"/>
      <c r="AD38" s="147"/>
      <c r="AE38" s="147"/>
      <c r="AF38" s="147"/>
      <c r="AG38" s="147" t="s">
        <v>225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66">
        <v>7</v>
      </c>
      <c r="B39" s="167" t="s">
        <v>248</v>
      </c>
      <c r="C39" s="183" t="s">
        <v>249</v>
      </c>
      <c r="D39" s="168" t="s">
        <v>234</v>
      </c>
      <c r="E39" s="169">
        <v>613.44000000000005</v>
      </c>
      <c r="F39" s="170"/>
      <c r="G39" s="171">
        <f>ROUND(E39*F39,2)</f>
        <v>0</v>
      </c>
      <c r="H39" s="170"/>
      <c r="I39" s="171">
        <f>ROUND(E39*H39,2)</f>
        <v>0</v>
      </c>
      <c r="J39" s="170"/>
      <c r="K39" s="171">
        <f>ROUND(E39*J39,2)</f>
        <v>0</v>
      </c>
      <c r="L39" s="171">
        <v>15</v>
      </c>
      <c r="M39" s="171">
        <f>G39*(1+L39/100)</f>
        <v>0</v>
      </c>
      <c r="N39" s="171">
        <v>0</v>
      </c>
      <c r="O39" s="171">
        <f>ROUND(E39*N39,2)</f>
        <v>0</v>
      </c>
      <c r="P39" s="171">
        <v>0</v>
      </c>
      <c r="Q39" s="171">
        <f>ROUND(E39*P39,2)</f>
        <v>0</v>
      </c>
      <c r="R39" s="171"/>
      <c r="S39" s="171" t="s">
        <v>222</v>
      </c>
      <c r="T39" s="172" t="s">
        <v>223</v>
      </c>
      <c r="U39" s="157">
        <v>0</v>
      </c>
      <c r="V39" s="157">
        <f>ROUND(E39*U39,2)</f>
        <v>0</v>
      </c>
      <c r="W39" s="157"/>
      <c r="X39" s="157" t="s">
        <v>187</v>
      </c>
      <c r="Y39" s="147"/>
      <c r="Z39" s="147"/>
      <c r="AA39" s="147"/>
      <c r="AB39" s="147"/>
      <c r="AC39" s="147"/>
      <c r="AD39" s="147"/>
      <c r="AE39" s="147"/>
      <c r="AF39" s="147"/>
      <c r="AG39" s="147" t="s">
        <v>188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54"/>
      <c r="B40" s="155"/>
      <c r="C40" s="192" t="s">
        <v>250</v>
      </c>
      <c r="D40" s="187"/>
      <c r="E40" s="188">
        <v>613.44000000000005</v>
      </c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157"/>
      <c r="Y40" s="147"/>
      <c r="Z40" s="147"/>
      <c r="AA40" s="147"/>
      <c r="AB40" s="147"/>
      <c r="AC40" s="147"/>
      <c r="AD40" s="147"/>
      <c r="AE40" s="147"/>
      <c r="AF40" s="147"/>
      <c r="AG40" s="147" t="s">
        <v>225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73">
        <v>8</v>
      </c>
      <c r="B41" s="174" t="s">
        <v>251</v>
      </c>
      <c r="C41" s="182" t="s">
        <v>252</v>
      </c>
      <c r="D41" s="175" t="s">
        <v>234</v>
      </c>
      <c r="E41" s="176">
        <v>30.672000000000001</v>
      </c>
      <c r="F41" s="177"/>
      <c r="G41" s="178">
        <f>ROUND(E41*F41,2)</f>
        <v>0</v>
      </c>
      <c r="H41" s="177"/>
      <c r="I41" s="178">
        <f>ROUND(E41*H41,2)</f>
        <v>0</v>
      </c>
      <c r="J41" s="177"/>
      <c r="K41" s="178">
        <f>ROUND(E41*J41,2)</f>
        <v>0</v>
      </c>
      <c r="L41" s="178">
        <v>15</v>
      </c>
      <c r="M41" s="178">
        <f>G41*(1+L41/100)</f>
        <v>0</v>
      </c>
      <c r="N41" s="178">
        <v>0</v>
      </c>
      <c r="O41" s="178">
        <f>ROUND(E41*N41,2)</f>
        <v>0</v>
      </c>
      <c r="P41" s="178">
        <v>0</v>
      </c>
      <c r="Q41" s="178">
        <f>ROUND(E41*P41,2)</f>
        <v>0</v>
      </c>
      <c r="R41" s="178"/>
      <c r="S41" s="178" t="s">
        <v>222</v>
      </c>
      <c r="T41" s="179" t="s">
        <v>223</v>
      </c>
      <c r="U41" s="157">
        <v>1.9379999999999999</v>
      </c>
      <c r="V41" s="157">
        <f>ROUND(E41*U41,2)</f>
        <v>59.44</v>
      </c>
      <c r="W41" s="157"/>
      <c r="X41" s="157" t="s">
        <v>187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188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73">
        <v>9</v>
      </c>
      <c r="B42" s="174" t="s">
        <v>253</v>
      </c>
      <c r="C42" s="182" t="s">
        <v>254</v>
      </c>
      <c r="D42" s="175" t="s">
        <v>234</v>
      </c>
      <c r="E42" s="176">
        <v>30.672000000000001</v>
      </c>
      <c r="F42" s="177"/>
      <c r="G42" s="178">
        <f>ROUND(E42*F42,2)</f>
        <v>0</v>
      </c>
      <c r="H42" s="177"/>
      <c r="I42" s="178">
        <f>ROUND(E42*H42,2)</f>
        <v>0</v>
      </c>
      <c r="J42" s="177"/>
      <c r="K42" s="178">
        <f>ROUND(E42*J42,2)</f>
        <v>0</v>
      </c>
      <c r="L42" s="178">
        <v>15</v>
      </c>
      <c r="M42" s="178">
        <f>G42*(1+L42/100)</f>
        <v>0</v>
      </c>
      <c r="N42" s="178">
        <v>0</v>
      </c>
      <c r="O42" s="178">
        <f>ROUND(E42*N42,2)</f>
        <v>0</v>
      </c>
      <c r="P42" s="178">
        <v>0</v>
      </c>
      <c r="Q42" s="178">
        <f>ROUND(E42*P42,2)</f>
        <v>0</v>
      </c>
      <c r="R42" s="178"/>
      <c r="S42" s="178" t="s">
        <v>222</v>
      </c>
      <c r="T42" s="179" t="s">
        <v>223</v>
      </c>
      <c r="U42" s="157">
        <v>8.9999999999999993E-3</v>
      </c>
      <c r="V42" s="157">
        <f>ROUND(E42*U42,2)</f>
        <v>0.28000000000000003</v>
      </c>
      <c r="W42" s="157"/>
      <c r="X42" s="157" t="s">
        <v>187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188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66">
        <v>10</v>
      </c>
      <c r="B43" s="167" t="s">
        <v>255</v>
      </c>
      <c r="C43" s="183" t="s">
        <v>256</v>
      </c>
      <c r="D43" s="168" t="s">
        <v>234</v>
      </c>
      <c r="E43" s="169">
        <v>13.176</v>
      </c>
      <c r="F43" s="170"/>
      <c r="G43" s="171">
        <f>ROUND(E43*F43,2)</f>
        <v>0</v>
      </c>
      <c r="H43" s="170"/>
      <c r="I43" s="171">
        <f>ROUND(E43*H43,2)</f>
        <v>0</v>
      </c>
      <c r="J43" s="170"/>
      <c r="K43" s="171">
        <f>ROUND(E43*J43,2)</f>
        <v>0</v>
      </c>
      <c r="L43" s="171">
        <v>15</v>
      </c>
      <c r="M43" s="171">
        <f>G43*(1+L43/100)</f>
        <v>0</v>
      </c>
      <c r="N43" s="171">
        <v>0</v>
      </c>
      <c r="O43" s="171">
        <f>ROUND(E43*N43,2)</f>
        <v>0</v>
      </c>
      <c r="P43" s="171">
        <v>0</v>
      </c>
      <c r="Q43" s="171">
        <f>ROUND(E43*P43,2)</f>
        <v>0</v>
      </c>
      <c r="R43" s="171"/>
      <c r="S43" s="171" t="s">
        <v>222</v>
      </c>
      <c r="T43" s="172" t="s">
        <v>223</v>
      </c>
      <c r="U43" s="157">
        <v>1.1499999999999999</v>
      </c>
      <c r="V43" s="157">
        <f>ROUND(E43*U43,2)</f>
        <v>15.15</v>
      </c>
      <c r="W43" s="157"/>
      <c r="X43" s="157" t="s">
        <v>187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188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54"/>
      <c r="B44" s="155"/>
      <c r="C44" s="192" t="s">
        <v>235</v>
      </c>
      <c r="D44" s="187"/>
      <c r="E44" s="188"/>
      <c r="F44" s="157"/>
      <c r="G44" s="157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/>
      <c r="W44" s="157"/>
      <c r="X44" s="157"/>
      <c r="Y44" s="147"/>
      <c r="Z44" s="147"/>
      <c r="AA44" s="147"/>
      <c r="AB44" s="147"/>
      <c r="AC44" s="147"/>
      <c r="AD44" s="147"/>
      <c r="AE44" s="147"/>
      <c r="AF44" s="147"/>
      <c r="AG44" s="147" t="s">
        <v>225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54"/>
      <c r="B45" s="155"/>
      <c r="C45" s="192" t="s">
        <v>257</v>
      </c>
      <c r="D45" s="187"/>
      <c r="E45" s="188">
        <v>5.76</v>
      </c>
      <c r="F45" s="157"/>
      <c r="G45" s="157"/>
      <c r="H45" s="157"/>
      <c r="I45" s="157"/>
      <c r="J45" s="157"/>
      <c r="K45" s="157"/>
      <c r="L45" s="157"/>
      <c r="M45" s="157"/>
      <c r="N45" s="157"/>
      <c r="O45" s="157"/>
      <c r="P45" s="157"/>
      <c r="Q45" s="157"/>
      <c r="R45" s="157"/>
      <c r="S45" s="157"/>
      <c r="T45" s="157"/>
      <c r="U45" s="157"/>
      <c r="V45" s="157"/>
      <c r="W45" s="157"/>
      <c r="X45" s="157"/>
      <c r="Y45" s="147"/>
      <c r="Z45" s="147"/>
      <c r="AA45" s="147"/>
      <c r="AB45" s="147"/>
      <c r="AC45" s="147"/>
      <c r="AD45" s="147"/>
      <c r="AE45" s="147"/>
      <c r="AF45" s="147"/>
      <c r="AG45" s="147" t="s">
        <v>225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2.5" outlineLevel="1" x14ac:dyDescent="0.2">
      <c r="A46" s="154"/>
      <c r="B46" s="155"/>
      <c r="C46" s="192" t="s">
        <v>258</v>
      </c>
      <c r="D46" s="187"/>
      <c r="E46" s="188">
        <v>0.82799999999999996</v>
      </c>
      <c r="F46" s="157"/>
      <c r="G46" s="157"/>
      <c r="H46" s="157"/>
      <c r="I46" s="157"/>
      <c r="J46" s="157"/>
      <c r="K46" s="157"/>
      <c r="L46" s="157"/>
      <c r="M46" s="157"/>
      <c r="N46" s="157"/>
      <c r="O46" s="157"/>
      <c r="P46" s="157"/>
      <c r="Q46" s="157"/>
      <c r="R46" s="157"/>
      <c r="S46" s="157"/>
      <c r="T46" s="157"/>
      <c r="U46" s="157"/>
      <c r="V46" s="157"/>
      <c r="W46" s="157"/>
      <c r="X46" s="157"/>
      <c r="Y46" s="147"/>
      <c r="Z46" s="147"/>
      <c r="AA46" s="147"/>
      <c r="AB46" s="147"/>
      <c r="AC46" s="147"/>
      <c r="AD46" s="147"/>
      <c r="AE46" s="147"/>
      <c r="AF46" s="147"/>
      <c r="AG46" s="147" t="s">
        <v>225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1" x14ac:dyDescent="0.2">
      <c r="A47" s="154"/>
      <c r="B47" s="155"/>
      <c r="C47" s="192" t="s">
        <v>257</v>
      </c>
      <c r="D47" s="187"/>
      <c r="E47" s="188">
        <v>5.76</v>
      </c>
      <c r="F47" s="157"/>
      <c r="G47" s="157"/>
      <c r="H47" s="157"/>
      <c r="I47" s="157"/>
      <c r="J47" s="157"/>
      <c r="K47" s="157"/>
      <c r="L47" s="157"/>
      <c r="M47" s="157"/>
      <c r="N47" s="157"/>
      <c r="O47" s="157"/>
      <c r="P47" s="157"/>
      <c r="Q47" s="157"/>
      <c r="R47" s="157"/>
      <c r="S47" s="157"/>
      <c r="T47" s="157"/>
      <c r="U47" s="157"/>
      <c r="V47" s="157"/>
      <c r="W47" s="157"/>
      <c r="X47" s="157"/>
      <c r="Y47" s="147"/>
      <c r="Z47" s="147"/>
      <c r="AA47" s="147"/>
      <c r="AB47" s="147"/>
      <c r="AC47" s="147"/>
      <c r="AD47" s="147"/>
      <c r="AE47" s="147"/>
      <c r="AF47" s="147"/>
      <c r="AG47" s="147" t="s">
        <v>225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1" x14ac:dyDescent="0.2">
      <c r="A48" s="154"/>
      <c r="B48" s="155"/>
      <c r="C48" s="192" t="s">
        <v>258</v>
      </c>
      <c r="D48" s="187"/>
      <c r="E48" s="188">
        <v>0.82799999999999996</v>
      </c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57"/>
      <c r="S48" s="157"/>
      <c r="T48" s="157"/>
      <c r="U48" s="157"/>
      <c r="V48" s="157"/>
      <c r="W48" s="157"/>
      <c r="X48" s="157"/>
      <c r="Y48" s="147"/>
      <c r="Z48" s="147"/>
      <c r="AA48" s="147"/>
      <c r="AB48" s="147"/>
      <c r="AC48" s="147"/>
      <c r="AD48" s="147"/>
      <c r="AE48" s="147"/>
      <c r="AF48" s="147"/>
      <c r="AG48" s="147" t="s">
        <v>225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66">
        <v>11</v>
      </c>
      <c r="B49" s="167" t="s">
        <v>259</v>
      </c>
      <c r="C49" s="183" t="s">
        <v>260</v>
      </c>
      <c r="D49" s="168" t="s">
        <v>221</v>
      </c>
      <c r="E49" s="169">
        <v>104.52</v>
      </c>
      <c r="F49" s="170"/>
      <c r="G49" s="171">
        <f>ROUND(E49*F49,2)</f>
        <v>0</v>
      </c>
      <c r="H49" s="170"/>
      <c r="I49" s="171">
        <f>ROUND(E49*H49,2)</f>
        <v>0</v>
      </c>
      <c r="J49" s="170"/>
      <c r="K49" s="171">
        <f>ROUND(E49*J49,2)</f>
        <v>0</v>
      </c>
      <c r="L49" s="171">
        <v>15</v>
      </c>
      <c r="M49" s="171">
        <f>G49*(1+L49/100)</f>
        <v>0</v>
      </c>
      <c r="N49" s="171">
        <v>0</v>
      </c>
      <c r="O49" s="171">
        <f>ROUND(E49*N49,2)</f>
        <v>0</v>
      </c>
      <c r="P49" s="171">
        <v>0</v>
      </c>
      <c r="Q49" s="171">
        <f>ROUND(E49*P49,2)</f>
        <v>0</v>
      </c>
      <c r="R49" s="171"/>
      <c r="S49" s="171" t="s">
        <v>222</v>
      </c>
      <c r="T49" s="172" t="s">
        <v>223</v>
      </c>
      <c r="U49" s="157">
        <v>0.129</v>
      </c>
      <c r="V49" s="157">
        <f>ROUND(E49*U49,2)</f>
        <v>13.48</v>
      </c>
      <c r="W49" s="157"/>
      <c r="X49" s="157" t="s">
        <v>187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188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54"/>
      <c r="B50" s="155"/>
      <c r="C50" s="192" t="s">
        <v>261</v>
      </c>
      <c r="D50" s="187"/>
      <c r="E50" s="188">
        <v>104.52</v>
      </c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47"/>
      <c r="Z50" s="147"/>
      <c r="AA50" s="147"/>
      <c r="AB50" s="147"/>
      <c r="AC50" s="147"/>
      <c r="AD50" s="147"/>
      <c r="AE50" s="147"/>
      <c r="AF50" s="147"/>
      <c r="AG50" s="147" t="s">
        <v>225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66">
        <v>12</v>
      </c>
      <c r="B51" s="167" t="s">
        <v>262</v>
      </c>
      <c r="C51" s="183" t="s">
        <v>263</v>
      </c>
      <c r="D51" s="168" t="s">
        <v>221</v>
      </c>
      <c r="E51" s="169">
        <v>104.52</v>
      </c>
      <c r="F51" s="170"/>
      <c r="G51" s="171">
        <f>ROUND(E51*F51,2)</f>
        <v>0</v>
      </c>
      <c r="H51" s="170"/>
      <c r="I51" s="171">
        <f>ROUND(E51*H51,2)</f>
        <v>0</v>
      </c>
      <c r="J51" s="170"/>
      <c r="K51" s="171">
        <f>ROUND(E51*J51,2)</f>
        <v>0</v>
      </c>
      <c r="L51" s="171">
        <v>15</v>
      </c>
      <c r="M51" s="171">
        <f>G51*(1+L51/100)</f>
        <v>0</v>
      </c>
      <c r="N51" s="171">
        <v>0</v>
      </c>
      <c r="O51" s="171">
        <f>ROUND(E51*N51,2)</f>
        <v>0</v>
      </c>
      <c r="P51" s="171">
        <v>0</v>
      </c>
      <c r="Q51" s="171">
        <f>ROUND(E51*P51,2)</f>
        <v>0</v>
      </c>
      <c r="R51" s="171"/>
      <c r="S51" s="171" t="s">
        <v>222</v>
      </c>
      <c r="T51" s="172" t="s">
        <v>223</v>
      </c>
      <c r="U51" s="157">
        <v>0.126</v>
      </c>
      <c r="V51" s="157">
        <f>ROUND(E51*U51,2)</f>
        <v>13.17</v>
      </c>
      <c r="W51" s="157"/>
      <c r="X51" s="157" t="s">
        <v>187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188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54"/>
      <c r="B52" s="155"/>
      <c r="C52" s="192" t="s">
        <v>261</v>
      </c>
      <c r="D52" s="187"/>
      <c r="E52" s="188">
        <v>104.52</v>
      </c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47"/>
      <c r="Z52" s="147"/>
      <c r="AA52" s="147"/>
      <c r="AB52" s="147"/>
      <c r="AC52" s="147"/>
      <c r="AD52" s="147"/>
      <c r="AE52" s="147"/>
      <c r="AF52" s="147"/>
      <c r="AG52" s="147" t="s">
        <v>225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73">
        <v>13</v>
      </c>
      <c r="B53" s="174" t="s">
        <v>264</v>
      </c>
      <c r="C53" s="182" t="s">
        <v>265</v>
      </c>
      <c r="D53" s="175" t="s">
        <v>234</v>
      </c>
      <c r="E53" s="176">
        <v>30.672000000000001</v>
      </c>
      <c r="F53" s="177"/>
      <c r="G53" s="178">
        <f>ROUND(E53*F53,2)</f>
        <v>0</v>
      </c>
      <c r="H53" s="177"/>
      <c r="I53" s="178">
        <f>ROUND(E53*H53,2)</f>
        <v>0</v>
      </c>
      <c r="J53" s="177"/>
      <c r="K53" s="178">
        <f>ROUND(E53*J53,2)</f>
        <v>0</v>
      </c>
      <c r="L53" s="178">
        <v>15</v>
      </c>
      <c r="M53" s="178">
        <f>G53*(1+L53/100)</f>
        <v>0</v>
      </c>
      <c r="N53" s="178">
        <v>0</v>
      </c>
      <c r="O53" s="178">
        <f>ROUND(E53*N53,2)</f>
        <v>0</v>
      </c>
      <c r="P53" s="178">
        <v>0</v>
      </c>
      <c r="Q53" s="178">
        <f>ROUND(E53*P53,2)</f>
        <v>0</v>
      </c>
      <c r="R53" s="178"/>
      <c r="S53" s="178" t="s">
        <v>222</v>
      </c>
      <c r="T53" s="179" t="s">
        <v>223</v>
      </c>
      <c r="U53" s="157">
        <v>0</v>
      </c>
      <c r="V53" s="157">
        <f>ROUND(E53*U53,2)</f>
        <v>0</v>
      </c>
      <c r="W53" s="157"/>
      <c r="X53" s="157" t="s">
        <v>187</v>
      </c>
      <c r="Y53" s="147"/>
      <c r="Z53" s="147"/>
      <c r="AA53" s="147"/>
      <c r="AB53" s="147"/>
      <c r="AC53" s="147"/>
      <c r="AD53" s="147"/>
      <c r="AE53" s="147"/>
      <c r="AF53" s="147"/>
      <c r="AG53" s="147" t="s">
        <v>188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73">
        <v>14</v>
      </c>
      <c r="B54" s="174" t="s">
        <v>266</v>
      </c>
      <c r="C54" s="182" t="s">
        <v>267</v>
      </c>
      <c r="D54" s="175" t="s">
        <v>268</v>
      </c>
      <c r="E54" s="176">
        <v>2</v>
      </c>
      <c r="F54" s="177"/>
      <c r="G54" s="178">
        <f>ROUND(E54*F54,2)</f>
        <v>0</v>
      </c>
      <c r="H54" s="177"/>
      <c r="I54" s="178">
        <f>ROUND(E54*H54,2)</f>
        <v>0</v>
      </c>
      <c r="J54" s="177"/>
      <c r="K54" s="178">
        <f>ROUND(E54*J54,2)</f>
        <v>0</v>
      </c>
      <c r="L54" s="178">
        <v>15</v>
      </c>
      <c r="M54" s="178">
        <f>G54*(1+L54/100)</f>
        <v>0</v>
      </c>
      <c r="N54" s="178">
        <v>1E-3</v>
      </c>
      <c r="O54" s="178">
        <f>ROUND(E54*N54,2)</f>
        <v>0</v>
      </c>
      <c r="P54" s="178">
        <v>0</v>
      </c>
      <c r="Q54" s="178">
        <f>ROUND(E54*P54,2)</f>
        <v>0</v>
      </c>
      <c r="R54" s="178" t="s">
        <v>269</v>
      </c>
      <c r="S54" s="178" t="s">
        <v>222</v>
      </c>
      <c r="T54" s="179" t="s">
        <v>223</v>
      </c>
      <c r="U54" s="157">
        <v>0</v>
      </c>
      <c r="V54" s="157">
        <f>ROUND(E54*U54,2)</f>
        <v>0</v>
      </c>
      <c r="W54" s="157"/>
      <c r="X54" s="157" t="s">
        <v>270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271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66">
        <v>15</v>
      </c>
      <c r="B55" s="167" t="s">
        <v>272</v>
      </c>
      <c r="C55" s="183" t="s">
        <v>273</v>
      </c>
      <c r="D55" s="168" t="s">
        <v>274</v>
      </c>
      <c r="E55" s="169">
        <v>18.446400000000001</v>
      </c>
      <c r="F55" s="170"/>
      <c r="G55" s="171">
        <f>ROUND(E55*F55,2)</f>
        <v>0</v>
      </c>
      <c r="H55" s="170"/>
      <c r="I55" s="171">
        <f>ROUND(E55*H55,2)</f>
        <v>0</v>
      </c>
      <c r="J55" s="170"/>
      <c r="K55" s="171">
        <f>ROUND(E55*J55,2)</f>
        <v>0</v>
      </c>
      <c r="L55" s="171">
        <v>15</v>
      </c>
      <c r="M55" s="171">
        <f>G55*(1+L55/100)</f>
        <v>0</v>
      </c>
      <c r="N55" s="171">
        <v>1</v>
      </c>
      <c r="O55" s="171">
        <f>ROUND(E55*N55,2)</f>
        <v>18.45</v>
      </c>
      <c r="P55" s="171">
        <v>0</v>
      </c>
      <c r="Q55" s="171">
        <f>ROUND(E55*P55,2)</f>
        <v>0</v>
      </c>
      <c r="R55" s="171" t="s">
        <v>269</v>
      </c>
      <c r="S55" s="171" t="s">
        <v>222</v>
      </c>
      <c r="T55" s="172" t="s">
        <v>223</v>
      </c>
      <c r="U55" s="157">
        <v>0</v>
      </c>
      <c r="V55" s="157">
        <f>ROUND(E55*U55,2)</f>
        <v>0</v>
      </c>
      <c r="W55" s="157"/>
      <c r="X55" s="157" t="s">
        <v>270</v>
      </c>
      <c r="Y55" s="147"/>
      <c r="Z55" s="147"/>
      <c r="AA55" s="147"/>
      <c r="AB55" s="147"/>
      <c r="AC55" s="147"/>
      <c r="AD55" s="147"/>
      <c r="AE55" s="147"/>
      <c r="AF55" s="147"/>
      <c r="AG55" s="147" t="s">
        <v>271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54"/>
      <c r="B56" s="155"/>
      <c r="C56" s="192" t="s">
        <v>275</v>
      </c>
      <c r="D56" s="187"/>
      <c r="E56" s="188">
        <v>18.45</v>
      </c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47"/>
      <c r="Z56" s="147"/>
      <c r="AA56" s="147"/>
      <c r="AB56" s="147"/>
      <c r="AC56" s="147"/>
      <c r="AD56" s="147"/>
      <c r="AE56" s="147"/>
      <c r="AF56" s="147"/>
      <c r="AG56" s="147" t="s">
        <v>225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x14ac:dyDescent="0.2">
      <c r="A57" s="160" t="s">
        <v>180</v>
      </c>
      <c r="B57" s="161" t="s">
        <v>88</v>
      </c>
      <c r="C57" s="181" t="s">
        <v>89</v>
      </c>
      <c r="D57" s="162"/>
      <c r="E57" s="163"/>
      <c r="F57" s="164"/>
      <c r="G57" s="164">
        <f>SUMIF(AG58:AG83,"&lt;&gt;NOR",G58:G83)</f>
        <v>0</v>
      </c>
      <c r="H57" s="164"/>
      <c r="I57" s="164">
        <f>SUM(I58:I83)</f>
        <v>0</v>
      </c>
      <c r="J57" s="164"/>
      <c r="K57" s="164">
        <f>SUM(K58:K83)</f>
        <v>0</v>
      </c>
      <c r="L57" s="164"/>
      <c r="M57" s="164">
        <f>SUM(M58:M83)</f>
        <v>0</v>
      </c>
      <c r="N57" s="164"/>
      <c r="O57" s="164">
        <f>SUM(O58:O83)</f>
        <v>35.440000000000005</v>
      </c>
      <c r="P57" s="164"/>
      <c r="Q57" s="164">
        <f>SUM(Q58:Q83)</f>
        <v>0</v>
      </c>
      <c r="R57" s="164"/>
      <c r="S57" s="164"/>
      <c r="T57" s="165"/>
      <c r="U57" s="159"/>
      <c r="V57" s="159">
        <f>SUM(V58:V83)</f>
        <v>50.15</v>
      </c>
      <c r="W57" s="159"/>
      <c r="X57" s="159"/>
      <c r="AG57" t="s">
        <v>181</v>
      </c>
    </row>
    <row r="58" spans="1:60" outlineLevel="1" x14ac:dyDescent="0.2">
      <c r="A58" s="166">
        <v>16</v>
      </c>
      <c r="B58" s="167" t="s">
        <v>276</v>
      </c>
      <c r="C58" s="183" t="s">
        <v>277</v>
      </c>
      <c r="D58" s="168" t="s">
        <v>234</v>
      </c>
      <c r="E58" s="169">
        <v>4.4640000000000004</v>
      </c>
      <c r="F58" s="170"/>
      <c r="G58" s="171">
        <f>ROUND(E58*F58,2)</f>
        <v>0</v>
      </c>
      <c r="H58" s="170"/>
      <c r="I58" s="171">
        <f>ROUND(E58*H58,2)</f>
        <v>0</v>
      </c>
      <c r="J58" s="170"/>
      <c r="K58" s="171">
        <f>ROUND(E58*J58,2)</f>
        <v>0</v>
      </c>
      <c r="L58" s="171">
        <v>15</v>
      </c>
      <c r="M58" s="171">
        <f>G58*(1+L58/100)</f>
        <v>0</v>
      </c>
      <c r="N58" s="171">
        <v>2.16</v>
      </c>
      <c r="O58" s="171">
        <f>ROUND(E58*N58,2)</f>
        <v>9.64</v>
      </c>
      <c r="P58" s="171">
        <v>0</v>
      </c>
      <c r="Q58" s="171">
        <f>ROUND(E58*P58,2)</f>
        <v>0</v>
      </c>
      <c r="R58" s="171"/>
      <c r="S58" s="171" t="s">
        <v>222</v>
      </c>
      <c r="T58" s="172" t="s">
        <v>223</v>
      </c>
      <c r="U58" s="157">
        <v>1.0900000000000001</v>
      </c>
      <c r="V58" s="157">
        <f>ROUND(E58*U58,2)</f>
        <v>4.87</v>
      </c>
      <c r="W58" s="157"/>
      <c r="X58" s="157" t="s">
        <v>187</v>
      </c>
      <c r="Y58" s="147"/>
      <c r="Z58" s="147"/>
      <c r="AA58" s="147"/>
      <c r="AB58" s="147"/>
      <c r="AC58" s="147"/>
      <c r="AD58" s="147"/>
      <c r="AE58" s="147"/>
      <c r="AF58" s="147"/>
      <c r="AG58" s="147" t="s">
        <v>278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54"/>
      <c r="B59" s="155"/>
      <c r="C59" s="192" t="s">
        <v>279</v>
      </c>
      <c r="D59" s="187"/>
      <c r="E59" s="188">
        <v>0.57599999999999996</v>
      </c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47"/>
      <c r="Z59" s="147"/>
      <c r="AA59" s="147"/>
      <c r="AB59" s="147"/>
      <c r="AC59" s="147"/>
      <c r="AD59" s="147"/>
      <c r="AE59" s="147"/>
      <c r="AF59" s="147"/>
      <c r="AG59" s="147" t="s">
        <v>225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54"/>
      <c r="B60" s="155"/>
      <c r="C60" s="192" t="s">
        <v>279</v>
      </c>
      <c r="D60" s="187"/>
      <c r="E60" s="188">
        <v>0.57599999999999996</v>
      </c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47"/>
      <c r="Z60" s="147"/>
      <c r="AA60" s="147"/>
      <c r="AB60" s="147"/>
      <c r="AC60" s="147"/>
      <c r="AD60" s="147"/>
      <c r="AE60" s="147"/>
      <c r="AF60" s="147"/>
      <c r="AG60" s="147" t="s">
        <v>225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54"/>
      <c r="B61" s="155"/>
      <c r="C61" s="192" t="s">
        <v>280</v>
      </c>
      <c r="D61" s="187"/>
      <c r="E61" s="188">
        <v>1.6559999999999999</v>
      </c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47"/>
      <c r="Z61" s="147"/>
      <c r="AA61" s="147"/>
      <c r="AB61" s="147"/>
      <c r="AC61" s="147"/>
      <c r="AD61" s="147"/>
      <c r="AE61" s="147"/>
      <c r="AF61" s="147"/>
      <c r="AG61" s="147" t="s">
        <v>225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54"/>
      <c r="B62" s="155"/>
      <c r="C62" s="192" t="s">
        <v>280</v>
      </c>
      <c r="D62" s="187"/>
      <c r="E62" s="188">
        <v>1.6559999999999999</v>
      </c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47"/>
      <c r="Z62" s="147"/>
      <c r="AA62" s="147"/>
      <c r="AB62" s="147"/>
      <c r="AC62" s="147"/>
      <c r="AD62" s="147"/>
      <c r="AE62" s="147"/>
      <c r="AF62" s="147"/>
      <c r="AG62" s="147" t="s">
        <v>225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66">
        <v>17</v>
      </c>
      <c r="B63" s="167" t="s">
        <v>281</v>
      </c>
      <c r="C63" s="183" t="s">
        <v>282</v>
      </c>
      <c r="D63" s="168" t="s">
        <v>234</v>
      </c>
      <c r="E63" s="169">
        <v>3.3119999999999998</v>
      </c>
      <c r="F63" s="170"/>
      <c r="G63" s="171">
        <f>ROUND(E63*F63,2)</f>
        <v>0</v>
      </c>
      <c r="H63" s="170"/>
      <c r="I63" s="171">
        <f>ROUND(E63*H63,2)</f>
        <v>0</v>
      </c>
      <c r="J63" s="170"/>
      <c r="K63" s="171">
        <f>ROUND(E63*J63,2)</f>
        <v>0</v>
      </c>
      <c r="L63" s="171">
        <v>15</v>
      </c>
      <c r="M63" s="171">
        <f>G63*(1+L63/100)</f>
        <v>0</v>
      </c>
      <c r="N63" s="171">
        <v>2.5249999999999999</v>
      </c>
      <c r="O63" s="171">
        <f>ROUND(E63*N63,2)</f>
        <v>8.36</v>
      </c>
      <c r="P63" s="171">
        <v>0</v>
      </c>
      <c r="Q63" s="171">
        <f>ROUND(E63*P63,2)</f>
        <v>0</v>
      </c>
      <c r="R63" s="171"/>
      <c r="S63" s="171" t="s">
        <v>222</v>
      </c>
      <c r="T63" s="172" t="s">
        <v>223</v>
      </c>
      <c r="U63" s="157">
        <v>0.47699999999999998</v>
      </c>
      <c r="V63" s="157">
        <f>ROUND(E63*U63,2)</f>
        <v>1.58</v>
      </c>
      <c r="W63" s="157"/>
      <c r="X63" s="157" t="s">
        <v>187</v>
      </c>
      <c r="Y63" s="147"/>
      <c r="Z63" s="147"/>
      <c r="AA63" s="147"/>
      <c r="AB63" s="147"/>
      <c r="AC63" s="147"/>
      <c r="AD63" s="147"/>
      <c r="AE63" s="147"/>
      <c r="AF63" s="147"/>
      <c r="AG63" s="147" t="s">
        <v>188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">
      <c r="A64" s="154"/>
      <c r="B64" s="155"/>
      <c r="C64" s="192" t="s">
        <v>283</v>
      </c>
      <c r="D64" s="187"/>
      <c r="E64" s="188">
        <v>1.66</v>
      </c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47"/>
      <c r="Z64" s="147"/>
      <c r="AA64" s="147"/>
      <c r="AB64" s="147"/>
      <c r="AC64" s="147"/>
      <c r="AD64" s="147"/>
      <c r="AE64" s="147"/>
      <c r="AF64" s="147"/>
      <c r="AG64" s="147" t="s">
        <v>225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54"/>
      <c r="B65" s="155"/>
      <c r="C65" s="192" t="s">
        <v>283</v>
      </c>
      <c r="D65" s="187"/>
      <c r="E65" s="188">
        <v>1.66</v>
      </c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47"/>
      <c r="Z65" s="147"/>
      <c r="AA65" s="147"/>
      <c r="AB65" s="147"/>
      <c r="AC65" s="147"/>
      <c r="AD65" s="147"/>
      <c r="AE65" s="147"/>
      <c r="AF65" s="147"/>
      <c r="AG65" s="147" t="s">
        <v>225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66">
        <v>18</v>
      </c>
      <c r="B66" s="167" t="s">
        <v>284</v>
      </c>
      <c r="C66" s="183" t="s">
        <v>285</v>
      </c>
      <c r="D66" s="168" t="s">
        <v>221</v>
      </c>
      <c r="E66" s="169">
        <v>8.2799999999999994</v>
      </c>
      <c r="F66" s="170"/>
      <c r="G66" s="171">
        <f>ROUND(E66*F66,2)</f>
        <v>0</v>
      </c>
      <c r="H66" s="170"/>
      <c r="I66" s="171">
        <f>ROUND(E66*H66,2)</f>
        <v>0</v>
      </c>
      <c r="J66" s="170"/>
      <c r="K66" s="171">
        <f>ROUND(E66*J66,2)</f>
        <v>0</v>
      </c>
      <c r="L66" s="171">
        <v>15</v>
      </c>
      <c r="M66" s="171">
        <f>G66*(1+L66/100)</f>
        <v>0</v>
      </c>
      <c r="N66" s="171">
        <v>3.9199999999999999E-2</v>
      </c>
      <c r="O66" s="171">
        <f>ROUND(E66*N66,2)</f>
        <v>0.32</v>
      </c>
      <c r="P66" s="171">
        <v>0</v>
      </c>
      <c r="Q66" s="171">
        <f>ROUND(E66*P66,2)</f>
        <v>0</v>
      </c>
      <c r="R66" s="171"/>
      <c r="S66" s="171" t="s">
        <v>222</v>
      </c>
      <c r="T66" s="172" t="s">
        <v>223</v>
      </c>
      <c r="U66" s="157">
        <v>1.6</v>
      </c>
      <c r="V66" s="157">
        <f>ROUND(E66*U66,2)</f>
        <v>13.25</v>
      </c>
      <c r="W66" s="157"/>
      <c r="X66" s="157" t="s">
        <v>187</v>
      </c>
      <c r="Y66" s="147"/>
      <c r="Z66" s="147"/>
      <c r="AA66" s="147"/>
      <c r="AB66" s="147"/>
      <c r="AC66" s="147"/>
      <c r="AD66" s="147"/>
      <c r="AE66" s="147"/>
      <c r="AF66" s="147"/>
      <c r="AG66" s="147" t="s">
        <v>188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54"/>
      <c r="B67" s="155"/>
      <c r="C67" s="192" t="s">
        <v>286</v>
      </c>
      <c r="D67" s="187"/>
      <c r="E67" s="188">
        <v>4.1399999999999997</v>
      </c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47"/>
      <c r="Z67" s="147"/>
      <c r="AA67" s="147"/>
      <c r="AB67" s="147"/>
      <c r="AC67" s="147"/>
      <c r="AD67" s="147"/>
      <c r="AE67" s="147"/>
      <c r="AF67" s="147"/>
      <c r="AG67" s="147" t="s">
        <v>225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54"/>
      <c r="B68" s="155"/>
      <c r="C68" s="192" t="s">
        <v>286</v>
      </c>
      <c r="D68" s="187"/>
      <c r="E68" s="188">
        <v>4.1399999999999997</v>
      </c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47"/>
      <c r="Z68" s="147"/>
      <c r="AA68" s="147"/>
      <c r="AB68" s="147"/>
      <c r="AC68" s="147"/>
      <c r="AD68" s="147"/>
      <c r="AE68" s="147"/>
      <c r="AF68" s="147"/>
      <c r="AG68" s="147" t="s">
        <v>225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73">
        <v>19</v>
      </c>
      <c r="B69" s="174" t="s">
        <v>287</v>
      </c>
      <c r="C69" s="182" t="s">
        <v>288</v>
      </c>
      <c r="D69" s="175" t="s">
        <v>221</v>
      </c>
      <c r="E69" s="176">
        <v>8.2799999999999994</v>
      </c>
      <c r="F69" s="177"/>
      <c r="G69" s="178">
        <f>ROUND(E69*F69,2)</f>
        <v>0</v>
      </c>
      <c r="H69" s="177"/>
      <c r="I69" s="178">
        <f>ROUND(E69*H69,2)</f>
        <v>0</v>
      </c>
      <c r="J69" s="177"/>
      <c r="K69" s="178">
        <f>ROUND(E69*J69,2)</f>
        <v>0</v>
      </c>
      <c r="L69" s="178">
        <v>15</v>
      </c>
      <c r="M69" s="178">
        <f>G69*(1+L69/100)</f>
        <v>0</v>
      </c>
      <c r="N69" s="178">
        <v>0</v>
      </c>
      <c r="O69" s="178">
        <f>ROUND(E69*N69,2)</f>
        <v>0</v>
      </c>
      <c r="P69" s="178">
        <v>0</v>
      </c>
      <c r="Q69" s="178">
        <f>ROUND(E69*P69,2)</f>
        <v>0</v>
      </c>
      <c r="R69" s="178"/>
      <c r="S69" s="178" t="s">
        <v>222</v>
      </c>
      <c r="T69" s="179" t="s">
        <v>223</v>
      </c>
      <c r="U69" s="157">
        <v>0.32</v>
      </c>
      <c r="V69" s="157">
        <f>ROUND(E69*U69,2)</f>
        <v>2.65</v>
      </c>
      <c r="W69" s="157"/>
      <c r="X69" s="157" t="s">
        <v>187</v>
      </c>
      <c r="Y69" s="147"/>
      <c r="Z69" s="147"/>
      <c r="AA69" s="147"/>
      <c r="AB69" s="147"/>
      <c r="AC69" s="147"/>
      <c r="AD69" s="147"/>
      <c r="AE69" s="147"/>
      <c r="AF69" s="147"/>
      <c r="AG69" s="147" t="s">
        <v>188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ht="22.5" outlineLevel="1" x14ac:dyDescent="0.2">
      <c r="A70" s="166">
        <v>20</v>
      </c>
      <c r="B70" s="167" t="s">
        <v>289</v>
      </c>
      <c r="C70" s="183" t="s">
        <v>290</v>
      </c>
      <c r="D70" s="168" t="s">
        <v>221</v>
      </c>
      <c r="E70" s="169">
        <v>23.04</v>
      </c>
      <c r="F70" s="170"/>
      <c r="G70" s="171">
        <f>ROUND(E70*F70,2)</f>
        <v>0</v>
      </c>
      <c r="H70" s="170"/>
      <c r="I70" s="171">
        <f>ROUND(E70*H70,2)</f>
        <v>0</v>
      </c>
      <c r="J70" s="170"/>
      <c r="K70" s="171">
        <f>ROUND(E70*J70,2)</f>
        <v>0</v>
      </c>
      <c r="L70" s="171">
        <v>15</v>
      </c>
      <c r="M70" s="171">
        <f>G70*(1+L70/100)</f>
        <v>0</v>
      </c>
      <c r="N70" s="171">
        <v>0.74</v>
      </c>
      <c r="O70" s="171">
        <f>ROUND(E70*N70,2)</f>
        <v>17.05</v>
      </c>
      <c r="P70" s="171">
        <v>0</v>
      </c>
      <c r="Q70" s="171">
        <f>ROUND(E70*P70,2)</f>
        <v>0</v>
      </c>
      <c r="R70" s="171"/>
      <c r="S70" s="171" t="s">
        <v>222</v>
      </c>
      <c r="T70" s="172" t="s">
        <v>223</v>
      </c>
      <c r="U70" s="157">
        <v>1.1000000000000001</v>
      </c>
      <c r="V70" s="157">
        <f>ROUND(E70*U70,2)</f>
        <v>25.34</v>
      </c>
      <c r="W70" s="157"/>
      <c r="X70" s="157" t="s">
        <v>187</v>
      </c>
      <c r="Y70" s="147"/>
      <c r="Z70" s="147"/>
      <c r="AA70" s="147"/>
      <c r="AB70" s="147"/>
      <c r="AC70" s="147"/>
      <c r="AD70" s="147"/>
      <c r="AE70" s="147"/>
      <c r="AF70" s="147"/>
      <c r="AG70" s="147" t="s">
        <v>188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54"/>
      <c r="B71" s="155"/>
      <c r="C71" s="192" t="s">
        <v>291</v>
      </c>
      <c r="D71" s="187"/>
      <c r="E71" s="188">
        <v>11.52</v>
      </c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47"/>
      <c r="Z71" s="147"/>
      <c r="AA71" s="147"/>
      <c r="AB71" s="147"/>
      <c r="AC71" s="147"/>
      <c r="AD71" s="147"/>
      <c r="AE71" s="147"/>
      <c r="AF71" s="147"/>
      <c r="AG71" s="147" t="s">
        <v>225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54"/>
      <c r="B72" s="155"/>
      <c r="C72" s="192" t="s">
        <v>291</v>
      </c>
      <c r="D72" s="187"/>
      <c r="E72" s="188">
        <v>11.52</v>
      </c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47"/>
      <c r="Z72" s="147"/>
      <c r="AA72" s="147"/>
      <c r="AB72" s="147"/>
      <c r="AC72" s="147"/>
      <c r="AD72" s="147"/>
      <c r="AE72" s="147"/>
      <c r="AF72" s="147"/>
      <c r="AG72" s="147" t="s">
        <v>225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ht="22.5" outlineLevel="1" x14ac:dyDescent="0.2">
      <c r="A73" s="166">
        <v>21</v>
      </c>
      <c r="B73" s="167" t="s">
        <v>292</v>
      </c>
      <c r="C73" s="183" t="s">
        <v>293</v>
      </c>
      <c r="D73" s="168" t="s">
        <v>221</v>
      </c>
      <c r="E73" s="169">
        <v>30.72</v>
      </c>
      <c r="F73" s="170"/>
      <c r="G73" s="171">
        <f>ROUND(E73*F73,2)</f>
        <v>0</v>
      </c>
      <c r="H73" s="170"/>
      <c r="I73" s="171">
        <f>ROUND(E73*H73,2)</f>
        <v>0</v>
      </c>
      <c r="J73" s="170"/>
      <c r="K73" s="171">
        <f>ROUND(E73*J73,2)</f>
        <v>0</v>
      </c>
      <c r="L73" s="171">
        <v>15</v>
      </c>
      <c r="M73" s="171">
        <f>G73*(1+L73/100)</f>
        <v>0</v>
      </c>
      <c r="N73" s="171">
        <v>0</v>
      </c>
      <c r="O73" s="171">
        <f>ROUND(E73*N73,2)</f>
        <v>0</v>
      </c>
      <c r="P73" s="171">
        <v>0</v>
      </c>
      <c r="Q73" s="171">
        <f>ROUND(E73*P73,2)</f>
        <v>0</v>
      </c>
      <c r="R73" s="171"/>
      <c r="S73" s="171" t="s">
        <v>222</v>
      </c>
      <c r="T73" s="172" t="s">
        <v>223</v>
      </c>
      <c r="U73" s="157">
        <v>0.08</v>
      </c>
      <c r="V73" s="157">
        <f>ROUND(E73*U73,2)</f>
        <v>2.46</v>
      </c>
      <c r="W73" s="157"/>
      <c r="X73" s="157" t="s">
        <v>187</v>
      </c>
      <c r="Y73" s="147"/>
      <c r="Z73" s="147"/>
      <c r="AA73" s="147"/>
      <c r="AB73" s="147"/>
      <c r="AC73" s="147"/>
      <c r="AD73" s="147"/>
      <c r="AE73" s="147"/>
      <c r="AF73" s="147"/>
      <c r="AG73" s="147" t="s">
        <v>294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54"/>
      <c r="B74" s="155"/>
      <c r="C74" s="192" t="s">
        <v>295</v>
      </c>
      <c r="D74" s="187"/>
      <c r="E74" s="188">
        <v>15.36</v>
      </c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47"/>
      <c r="Z74" s="147"/>
      <c r="AA74" s="147"/>
      <c r="AB74" s="147"/>
      <c r="AC74" s="147"/>
      <c r="AD74" s="147"/>
      <c r="AE74" s="147"/>
      <c r="AF74" s="147"/>
      <c r="AG74" s="147" t="s">
        <v>225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54"/>
      <c r="B75" s="155"/>
      <c r="C75" s="192" t="s">
        <v>295</v>
      </c>
      <c r="D75" s="187"/>
      <c r="E75" s="188">
        <v>15.36</v>
      </c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47"/>
      <c r="Z75" s="147"/>
      <c r="AA75" s="147"/>
      <c r="AB75" s="147"/>
      <c r="AC75" s="147"/>
      <c r="AD75" s="147"/>
      <c r="AE75" s="147"/>
      <c r="AF75" s="147"/>
      <c r="AG75" s="147" t="s">
        <v>225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66">
        <v>22</v>
      </c>
      <c r="B76" s="167" t="s">
        <v>296</v>
      </c>
      <c r="C76" s="183" t="s">
        <v>297</v>
      </c>
      <c r="D76" s="168" t="s">
        <v>234</v>
      </c>
      <c r="E76" s="169">
        <v>3.3</v>
      </c>
      <c r="F76" s="170"/>
      <c r="G76" s="171">
        <f>ROUND(E76*F76,2)</f>
        <v>0</v>
      </c>
      <c r="H76" s="170"/>
      <c r="I76" s="171">
        <f>ROUND(E76*H76,2)</f>
        <v>0</v>
      </c>
      <c r="J76" s="170"/>
      <c r="K76" s="171">
        <f>ROUND(E76*J76,2)</f>
        <v>0</v>
      </c>
      <c r="L76" s="171">
        <v>15</v>
      </c>
      <c r="M76" s="171">
        <f>G76*(1+L76/100)</f>
        <v>0</v>
      </c>
      <c r="N76" s="171">
        <v>0.02</v>
      </c>
      <c r="O76" s="171">
        <f>ROUND(E76*N76,2)</f>
        <v>7.0000000000000007E-2</v>
      </c>
      <c r="P76" s="171">
        <v>0</v>
      </c>
      <c r="Q76" s="171">
        <f>ROUND(E76*P76,2)</f>
        <v>0</v>
      </c>
      <c r="R76" s="171" t="s">
        <v>269</v>
      </c>
      <c r="S76" s="171" t="s">
        <v>222</v>
      </c>
      <c r="T76" s="172" t="s">
        <v>223</v>
      </c>
      <c r="U76" s="157">
        <v>0</v>
      </c>
      <c r="V76" s="157">
        <f>ROUND(E76*U76,2)</f>
        <v>0</v>
      </c>
      <c r="W76" s="157"/>
      <c r="X76" s="157" t="s">
        <v>270</v>
      </c>
      <c r="Y76" s="147"/>
      <c r="Z76" s="147"/>
      <c r="AA76" s="147"/>
      <c r="AB76" s="147"/>
      <c r="AC76" s="147"/>
      <c r="AD76" s="147"/>
      <c r="AE76" s="147"/>
      <c r="AF76" s="147"/>
      <c r="AG76" s="147" t="s">
        <v>271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54"/>
      <c r="B77" s="155"/>
      <c r="C77" s="192" t="s">
        <v>298</v>
      </c>
      <c r="D77" s="187"/>
      <c r="E77" s="188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47"/>
      <c r="Z77" s="147"/>
      <c r="AA77" s="147"/>
      <c r="AB77" s="147"/>
      <c r="AC77" s="147"/>
      <c r="AD77" s="147"/>
      <c r="AE77" s="147"/>
      <c r="AF77" s="147"/>
      <c r="AG77" s="147" t="s">
        <v>225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54"/>
      <c r="B78" s="155"/>
      <c r="C78" s="193" t="s">
        <v>299</v>
      </c>
      <c r="D78" s="189"/>
      <c r="E78" s="190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47"/>
      <c r="Z78" s="147"/>
      <c r="AA78" s="147"/>
      <c r="AB78" s="147"/>
      <c r="AC78" s="147"/>
      <c r="AD78" s="147"/>
      <c r="AE78" s="147"/>
      <c r="AF78" s="147"/>
      <c r="AG78" s="147" t="s">
        <v>225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54"/>
      <c r="B79" s="155"/>
      <c r="C79" s="194" t="s">
        <v>300</v>
      </c>
      <c r="D79" s="189"/>
      <c r="E79" s="190">
        <v>1.54</v>
      </c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47"/>
      <c r="Z79" s="147"/>
      <c r="AA79" s="147"/>
      <c r="AB79" s="147"/>
      <c r="AC79" s="147"/>
      <c r="AD79" s="147"/>
      <c r="AE79" s="147"/>
      <c r="AF79" s="147"/>
      <c r="AG79" s="147" t="s">
        <v>225</v>
      </c>
      <c r="AH79" s="147">
        <v>2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54"/>
      <c r="B80" s="155"/>
      <c r="C80" s="194" t="s">
        <v>300</v>
      </c>
      <c r="D80" s="189"/>
      <c r="E80" s="190">
        <v>1.54</v>
      </c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47"/>
      <c r="Z80" s="147"/>
      <c r="AA80" s="147"/>
      <c r="AB80" s="147"/>
      <c r="AC80" s="147"/>
      <c r="AD80" s="147"/>
      <c r="AE80" s="147"/>
      <c r="AF80" s="147"/>
      <c r="AG80" s="147" t="s">
        <v>225</v>
      </c>
      <c r="AH80" s="147">
        <v>2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54"/>
      <c r="B81" s="155"/>
      <c r="C81" s="194" t="s">
        <v>301</v>
      </c>
      <c r="D81" s="189"/>
      <c r="E81" s="190">
        <v>3.23</v>
      </c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47"/>
      <c r="Z81" s="147"/>
      <c r="AA81" s="147"/>
      <c r="AB81" s="147"/>
      <c r="AC81" s="147"/>
      <c r="AD81" s="147"/>
      <c r="AE81" s="147"/>
      <c r="AF81" s="147"/>
      <c r="AG81" s="147" t="s">
        <v>225</v>
      </c>
      <c r="AH81" s="147">
        <v>2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54"/>
      <c r="B82" s="155"/>
      <c r="C82" s="193" t="s">
        <v>302</v>
      </c>
      <c r="D82" s="189"/>
      <c r="E82" s="190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47"/>
      <c r="Z82" s="147"/>
      <c r="AA82" s="147"/>
      <c r="AB82" s="147"/>
      <c r="AC82" s="147"/>
      <c r="AD82" s="147"/>
      <c r="AE82" s="147"/>
      <c r="AF82" s="147"/>
      <c r="AG82" s="147" t="s">
        <v>225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54"/>
      <c r="B83" s="155"/>
      <c r="C83" s="192" t="s">
        <v>303</v>
      </c>
      <c r="D83" s="187"/>
      <c r="E83" s="188">
        <v>3.3</v>
      </c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47"/>
      <c r="Z83" s="147"/>
      <c r="AA83" s="147"/>
      <c r="AB83" s="147"/>
      <c r="AC83" s="147"/>
      <c r="AD83" s="147"/>
      <c r="AE83" s="147"/>
      <c r="AF83" s="147"/>
      <c r="AG83" s="147" t="s">
        <v>225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x14ac:dyDescent="0.2">
      <c r="A84" s="160" t="s">
        <v>180</v>
      </c>
      <c r="B84" s="161" t="s">
        <v>92</v>
      </c>
      <c r="C84" s="181" t="s">
        <v>93</v>
      </c>
      <c r="D84" s="162"/>
      <c r="E84" s="163"/>
      <c r="F84" s="164"/>
      <c r="G84" s="164">
        <f>SUMIF(AG85:AG95,"&lt;&gt;NOR",G85:G95)</f>
        <v>0</v>
      </c>
      <c r="H84" s="164"/>
      <c r="I84" s="164">
        <f>SUM(I85:I95)</f>
        <v>0</v>
      </c>
      <c r="J84" s="164"/>
      <c r="K84" s="164">
        <f>SUM(K85:K95)</f>
        <v>0</v>
      </c>
      <c r="L84" s="164"/>
      <c r="M84" s="164">
        <f>SUM(M85:M95)</f>
        <v>0</v>
      </c>
      <c r="N84" s="164"/>
      <c r="O84" s="164">
        <f>SUM(O85:O95)</f>
        <v>33.21</v>
      </c>
      <c r="P84" s="164"/>
      <c r="Q84" s="164">
        <f>SUM(Q85:Q95)</f>
        <v>0</v>
      </c>
      <c r="R84" s="164"/>
      <c r="S84" s="164"/>
      <c r="T84" s="165"/>
      <c r="U84" s="159"/>
      <c r="V84" s="159">
        <f>SUM(V85:V95)</f>
        <v>126.26</v>
      </c>
      <c r="W84" s="159"/>
      <c r="X84" s="159"/>
      <c r="AG84" t="s">
        <v>181</v>
      </c>
    </row>
    <row r="85" spans="1:60" outlineLevel="1" x14ac:dyDescent="0.2">
      <c r="A85" s="166">
        <v>23</v>
      </c>
      <c r="B85" s="167" t="s">
        <v>304</v>
      </c>
      <c r="C85" s="183" t="s">
        <v>305</v>
      </c>
      <c r="D85" s="168" t="s">
        <v>221</v>
      </c>
      <c r="E85" s="169">
        <v>160.37039999999999</v>
      </c>
      <c r="F85" s="170"/>
      <c r="G85" s="171">
        <f>ROUND(E85*F85,2)</f>
        <v>0</v>
      </c>
      <c r="H85" s="170"/>
      <c r="I85" s="171">
        <f>ROUND(E85*H85,2)</f>
        <v>0</v>
      </c>
      <c r="J85" s="170"/>
      <c r="K85" s="171">
        <f>ROUND(E85*J85,2)</f>
        <v>0</v>
      </c>
      <c r="L85" s="171">
        <v>15</v>
      </c>
      <c r="M85" s="171">
        <f>G85*(1+L85/100)</f>
        <v>0</v>
      </c>
      <c r="N85" s="171">
        <v>0.17196</v>
      </c>
      <c r="O85" s="171">
        <f>ROUND(E85*N85,2)</f>
        <v>27.58</v>
      </c>
      <c r="P85" s="171">
        <v>0</v>
      </c>
      <c r="Q85" s="171">
        <f>ROUND(E85*P85,2)</f>
        <v>0</v>
      </c>
      <c r="R85" s="171"/>
      <c r="S85" s="171" t="s">
        <v>222</v>
      </c>
      <c r="T85" s="172" t="s">
        <v>223</v>
      </c>
      <c r="U85" s="157">
        <v>0.66220000000000001</v>
      </c>
      <c r="V85" s="157">
        <f>ROUND(E85*U85,2)</f>
        <v>106.2</v>
      </c>
      <c r="W85" s="157"/>
      <c r="X85" s="157" t="s">
        <v>187</v>
      </c>
      <c r="Y85" s="147"/>
      <c r="Z85" s="147"/>
      <c r="AA85" s="147"/>
      <c r="AB85" s="147"/>
      <c r="AC85" s="147"/>
      <c r="AD85" s="147"/>
      <c r="AE85" s="147"/>
      <c r="AF85" s="147"/>
      <c r="AG85" s="147" t="s">
        <v>188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54"/>
      <c r="B86" s="155"/>
      <c r="C86" s="192" t="s">
        <v>306</v>
      </c>
      <c r="D86" s="187"/>
      <c r="E86" s="188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47"/>
      <c r="Z86" s="147"/>
      <c r="AA86" s="147"/>
      <c r="AB86" s="147"/>
      <c r="AC86" s="147"/>
      <c r="AD86" s="147"/>
      <c r="AE86" s="147"/>
      <c r="AF86" s="147"/>
      <c r="AG86" s="147" t="s">
        <v>225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ht="22.5" outlineLevel="1" x14ac:dyDescent="0.2">
      <c r="A87" s="154"/>
      <c r="B87" s="155"/>
      <c r="C87" s="192" t="s">
        <v>307</v>
      </c>
      <c r="D87" s="187"/>
      <c r="E87" s="188">
        <v>66.77</v>
      </c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47"/>
      <c r="Z87" s="147"/>
      <c r="AA87" s="147"/>
      <c r="AB87" s="147"/>
      <c r="AC87" s="147"/>
      <c r="AD87" s="147"/>
      <c r="AE87" s="147"/>
      <c r="AF87" s="147"/>
      <c r="AG87" s="147" t="s">
        <v>225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54"/>
      <c r="B88" s="155"/>
      <c r="C88" s="192" t="s">
        <v>308</v>
      </c>
      <c r="D88" s="187"/>
      <c r="E88" s="188">
        <v>-9.6</v>
      </c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47"/>
      <c r="Z88" s="147"/>
      <c r="AA88" s="147"/>
      <c r="AB88" s="147"/>
      <c r="AC88" s="147"/>
      <c r="AD88" s="147"/>
      <c r="AE88" s="147"/>
      <c r="AF88" s="147"/>
      <c r="AG88" s="147" t="s">
        <v>225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54"/>
      <c r="B89" s="155"/>
      <c r="C89" s="192" t="s">
        <v>309</v>
      </c>
      <c r="D89" s="187"/>
      <c r="E89" s="188">
        <v>8.99</v>
      </c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47"/>
      <c r="Z89" s="147"/>
      <c r="AA89" s="147"/>
      <c r="AB89" s="147"/>
      <c r="AC89" s="147"/>
      <c r="AD89" s="147"/>
      <c r="AE89" s="147"/>
      <c r="AF89" s="147"/>
      <c r="AG89" s="147" t="s">
        <v>225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ht="22.5" outlineLevel="1" x14ac:dyDescent="0.2">
      <c r="A90" s="154"/>
      <c r="B90" s="155"/>
      <c r="C90" s="192" t="s">
        <v>310</v>
      </c>
      <c r="D90" s="187"/>
      <c r="E90" s="188">
        <v>100.15</v>
      </c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47"/>
      <c r="Z90" s="147"/>
      <c r="AA90" s="147"/>
      <c r="AB90" s="147"/>
      <c r="AC90" s="147"/>
      <c r="AD90" s="147"/>
      <c r="AE90" s="147"/>
      <c r="AF90" s="147"/>
      <c r="AG90" s="147" t="s">
        <v>225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54"/>
      <c r="B91" s="155"/>
      <c r="C91" s="192" t="s">
        <v>311</v>
      </c>
      <c r="D91" s="187"/>
      <c r="E91" s="188">
        <v>-14.4</v>
      </c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47"/>
      <c r="Z91" s="147"/>
      <c r="AA91" s="147"/>
      <c r="AB91" s="147"/>
      <c r="AC91" s="147"/>
      <c r="AD91" s="147"/>
      <c r="AE91" s="147"/>
      <c r="AF91" s="147"/>
      <c r="AG91" s="147" t="s">
        <v>225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ht="22.5" outlineLevel="1" x14ac:dyDescent="0.2">
      <c r="A92" s="154"/>
      <c r="B92" s="155"/>
      <c r="C92" s="192" t="s">
        <v>312</v>
      </c>
      <c r="D92" s="187"/>
      <c r="E92" s="188">
        <v>4.2300000000000004</v>
      </c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47"/>
      <c r="Z92" s="147"/>
      <c r="AA92" s="147"/>
      <c r="AB92" s="147"/>
      <c r="AC92" s="147"/>
      <c r="AD92" s="147"/>
      <c r="AE92" s="147"/>
      <c r="AF92" s="147"/>
      <c r="AG92" s="147" t="s">
        <v>225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ht="22.5" outlineLevel="1" x14ac:dyDescent="0.2">
      <c r="A93" s="154"/>
      <c r="B93" s="155"/>
      <c r="C93" s="192" t="s">
        <v>313</v>
      </c>
      <c r="D93" s="187"/>
      <c r="E93" s="188">
        <v>4.2300000000000004</v>
      </c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47"/>
      <c r="Z93" s="147"/>
      <c r="AA93" s="147"/>
      <c r="AB93" s="147"/>
      <c r="AC93" s="147"/>
      <c r="AD93" s="147"/>
      <c r="AE93" s="147"/>
      <c r="AF93" s="147"/>
      <c r="AG93" s="147" t="s">
        <v>225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2.5" outlineLevel="1" x14ac:dyDescent="0.2">
      <c r="A94" s="166">
        <v>24</v>
      </c>
      <c r="B94" s="167" t="s">
        <v>314</v>
      </c>
      <c r="C94" s="183" t="s">
        <v>315</v>
      </c>
      <c r="D94" s="168" t="s">
        <v>316</v>
      </c>
      <c r="E94" s="169">
        <v>44</v>
      </c>
      <c r="F94" s="170"/>
      <c r="G94" s="171">
        <f>ROUND(E94*F94,2)</f>
        <v>0</v>
      </c>
      <c r="H94" s="170"/>
      <c r="I94" s="171">
        <f>ROUND(E94*H94,2)</f>
        <v>0</v>
      </c>
      <c r="J94" s="170"/>
      <c r="K94" s="171">
        <f>ROUND(E94*J94,2)</f>
        <v>0</v>
      </c>
      <c r="L94" s="171">
        <v>15</v>
      </c>
      <c r="M94" s="171">
        <f>G94*(1+L94/100)</f>
        <v>0</v>
      </c>
      <c r="N94" s="171">
        <v>0.12803</v>
      </c>
      <c r="O94" s="171">
        <f>ROUND(E94*N94,2)</f>
        <v>5.63</v>
      </c>
      <c r="P94" s="171">
        <v>0</v>
      </c>
      <c r="Q94" s="171">
        <f>ROUND(E94*P94,2)</f>
        <v>0</v>
      </c>
      <c r="R94" s="171"/>
      <c r="S94" s="171" t="s">
        <v>222</v>
      </c>
      <c r="T94" s="172" t="s">
        <v>223</v>
      </c>
      <c r="U94" s="157">
        <v>0.45600000000000002</v>
      </c>
      <c r="V94" s="157">
        <f>ROUND(E94*U94,2)</f>
        <v>20.059999999999999</v>
      </c>
      <c r="W94" s="157"/>
      <c r="X94" s="157" t="s">
        <v>187</v>
      </c>
      <c r="Y94" s="147"/>
      <c r="Z94" s="147"/>
      <c r="AA94" s="147"/>
      <c r="AB94" s="147"/>
      <c r="AC94" s="147"/>
      <c r="AD94" s="147"/>
      <c r="AE94" s="147"/>
      <c r="AF94" s="147"/>
      <c r="AG94" s="147" t="s">
        <v>188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54"/>
      <c r="B95" s="155"/>
      <c r="C95" s="192" t="s">
        <v>317</v>
      </c>
      <c r="D95" s="187"/>
      <c r="E95" s="188">
        <v>44</v>
      </c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47"/>
      <c r="Z95" s="147"/>
      <c r="AA95" s="147"/>
      <c r="AB95" s="147"/>
      <c r="AC95" s="147"/>
      <c r="AD95" s="147"/>
      <c r="AE95" s="147"/>
      <c r="AF95" s="147"/>
      <c r="AG95" s="147" t="s">
        <v>225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x14ac:dyDescent="0.2">
      <c r="A96" s="160" t="s">
        <v>180</v>
      </c>
      <c r="B96" s="161" t="s">
        <v>98</v>
      </c>
      <c r="C96" s="181" t="s">
        <v>99</v>
      </c>
      <c r="D96" s="162"/>
      <c r="E96" s="163"/>
      <c r="F96" s="164"/>
      <c r="G96" s="164">
        <f>SUMIF(AG97:AG108,"&lt;&gt;NOR",G97:G108)</f>
        <v>0</v>
      </c>
      <c r="H96" s="164"/>
      <c r="I96" s="164">
        <f>SUM(I97:I108)</f>
        <v>0</v>
      </c>
      <c r="J96" s="164"/>
      <c r="K96" s="164">
        <f>SUM(K97:K108)</f>
        <v>0</v>
      </c>
      <c r="L96" s="164"/>
      <c r="M96" s="164">
        <f>SUM(M97:M108)</f>
        <v>0</v>
      </c>
      <c r="N96" s="164"/>
      <c r="O96" s="164">
        <f>SUM(O97:O108)</f>
        <v>23.259999999999998</v>
      </c>
      <c r="P96" s="164"/>
      <c r="Q96" s="164">
        <f>SUM(Q97:Q108)</f>
        <v>0</v>
      </c>
      <c r="R96" s="164"/>
      <c r="S96" s="164"/>
      <c r="T96" s="165"/>
      <c r="U96" s="159"/>
      <c r="V96" s="159">
        <f>SUM(V97:V108)</f>
        <v>19.740000000000002</v>
      </c>
      <c r="W96" s="159"/>
      <c r="X96" s="159"/>
      <c r="AG96" t="s">
        <v>181</v>
      </c>
    </row>
    <row r="97" spans="1:60" ht="22.5" outlineLevel="1" x14ac:dyDescent="0.2">
      <c r="A97" s="166">
        <v>25</v>
      </c>
      <c r="B97" s="167" t="s">
        <v>318</v>
      </c>
      <c r="C97" s="183" t="s">
        <v>319</v>
      </c>
      <c r="D97" s="168" t="s">
        <v>316</v>
      </c>
      <c r="E97" s="169">
        <v>200</v>
      </c>
      <c r="F97" s="170"/>
      <c r="G97" s="171">
        <f>ROUND(E97*F97,2)</f>
        <v>0</v>
      </c>
      <c r="H97" s="170"/>
      <c r="I97" s="171">
        <f>ROUND(E97*H97,2)</f>
        <v>0</v>
      </c>
      <c r="J97" s="170"/>
      <c r="K97" s="171">
        <f>ROUND(E97*J97,2)</f>
        <v>0</v>
      </c>
      <c r="L97" s="171">
        <v>15</v>
      </c>
      <c r="M97" s="171">
        <f>G97*(1+L97/100)</f>
        <v>0</v>
      </c>
      <c r="N97" s="171">
        <v>0</v>
      </c>
      <c r="O97" s="171">
        <f>ROUND(E97*N97,2)</f>
        <v>0</v>
      </c>
      <c r="P97" s="171">
        <v>0</v>
      </c>
      <c r="Q97" s="171">
        <f>ROUND(E97*P97,2)</f>
        <v>0</v>
      </c>
      <c r="R97" s="171"/>
      <c r="S97" s="171" t="s">
        <v>185</v>
      </c>
      <c r="T97" s="172" t="s">
        <v>186</v>
      </c>
      <c r="U97" s="157">
        <v>0</v>
      </c>
      <c r="V97" s="157">
        <f>ROUND(E97*U97,2)</f>
        <v>0</v>
      </c>
      <c r="W97" s="157"/>
      <c r="X97" s="157" t="s">
        <v>187</v>
      </c>
      <c r="Y97" s="147"/>
      <c r="Z97" s="147"/>
      <c r="AA97" s="147"/>
      <c r="AB97" s="147"/>
      <c r="AC97" s="147"/>
      <c r="AD97" s="147"/>
      <c r="AE97" s="147"/>
      <c r="AF97" s="147"/>
      <c r="AG97" s="147" t="s">
        <v>188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54"/>
      <c r="B98" s="155"/>
      <c r="C98" s="193" t="s">
        <v>299</v>
      </c>
      <c r="D98" s="189"/>
      <c r="E98" s="190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47"/>
      <c r="Z98" s="147"/>
      <c r="AA98" s="147"/>
      <c r="AB98" s="147"/>
      <c r="AC98" s="147"/>
      <c r="AD98" s="147"/>
      <c r="AE98" s="147"/>
      <c r="AF98" s="147"/>
      <c r="AG98" s="147" t="s">
        <v>225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54"/>
      <c r="B99" s="155"/>
      <c r="C99" s="194" t="s">
        <v>320</v>
      </c>
      <c r="D99" s="189"/>
      <c r="E99" s="190">
        <v>198.4</v>
      </c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47"/>
      <c r="Z99" s="147"/>
      <c r="AA99" s="147"/>
      <c r="AB99" s="147"/>
      <c r="AC99" s="147"/>
      <c r="AD99" s="147"/>
      <c r="AE99" s="147"/>
      <c r="AF99" s="147"/>
      <c r="AG99" s="147" t="s">
        <v>225</v>
      </c>
      <c r="AH99" s="147">
        <v>2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54"/>
      <c r="B100" s="155"/>
      <c r="C100" s="193" t="s">
        <v>302</v>
      </c>
      <c r="D100" s="189"/>
      <c r="E100" s="190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47"/>
      <c r="Z100" s="147"/>
      <c r="AA100" s="147"/>
      <c r="AB100" s="147"/>
      <c r="AC100" s="147"/>
      <c r="AD100" s="147"/>
      <c r="AE100" s="147"/>
      <c r="AF100" s="147"/>
      <c r="AG100" s="147" t="s">
        <v>225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54"/>
      <c r="B101" s="155"/>
      <c r="C101" s="192" t="s">
        <v>321</v>
      </c>
      <c r="D101" s="187"/>
      <c r="E101" s="188">
        <v>200</v>
      </c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47"/>
      <c r="Z101" s="147"/>
      <c r="AA101" s="147"/>
      <c r="AB101" s="147"/>
      <c r="AC101" s="147"/>
      <c r="AD101" s="147"/>
      <c r="AE101" s="147"/>
      <c r="AF101" s="147"/>
      <c r="AG101" s="147" t="s">
        <v>225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66">
        <v>26</v>
      </c>
      <c r="B102" s="167" t="s">
        <v>322</v>
      </c>
      <c r="C102" s="183" t="s">
        <v>323</v>
      </c>
      <c r="D102" s="168" t="s">
        <v>221</v>
      </c>
      <c r="E102" s="169">
        <v>49.6</v>
      </c>
      <c r="F102" s="170"/>
      <c r="G102" s="171">
        <f>ROUND(E102*F102,2)</f>
        <v>0</v>
      </c>
      <c r="H102" s="170"/>
      <c r="I102" s="171">
        <f>ROUND(E102*H102,2)</f>
        <v>0</v>
      </c>
      <c r="J102" s="170"/>
      <c r="K102" s="171">
        <f>ROUND(E102*J102,2)</f>
        <v>0</v>
      </c>
      <c r="L102" s="171">
        <v>15</v>
      </c>
      <c r="M102" s="171">
        <f>G102*(1+L102/100)</f>
        <v>0</v>
      </c>
      <c r="N102" s="171">
        <v>0.28799999999999998</v>
      </c>
      <c r="O102" s="171">
        <f>ROUND(E102*N102,2)</f>
        <v>14.28</v>
      </c>
      <c r="P102" s="171">
        <v>0</v>
      </c>
      <c r="Q102" s="171">
        <f>ROUND(E102*P102,2)</f>
        <v>0</v>
      </c>
      <c r="R102" s="171"/>
      <c r="S102" s="171" t="s">
        <v>222</v>
      </c>
      <c r="T102" s="172" t="s">
        <v>223</v>
      </c>
      <c r="U102" s="157">
        <v>2.3E-2</v>
      </c>
      <c r="V102" s="157">
        <f>ROUND(E102*U102,2)</f>
        <v>1.1399999999999999</v>
      </c>
      <c r="W102" s="157"/>
      <c r="X102" s="157" t="s">
        <v>187</v>
      </c>
      <c r="Y102" s="147"/>
      <c r="Z102" s="147"/>
      <c r="AA102" s="147"/>
      <c r="AB102" s="147"/>
      <c r="AC102" s="147"/>
      <c r="AD102" s="147"/>
      <c r="AE102" s="147"/>
      <c r="AF102" s="147"/>
      <c r="AG102" s="147" t="s">
        <v>188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1" x14ac:dyDescent="0.2">
      <c r="A103" s="154"/>
      <c r="B103" s="155"/>
      <c r="C103" s="192" t="s">
        <v>224</v>
      </c>
      <c r="D103" s="187"/>
      <c r="E103" s="188"/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47"/>
      <c r="Z103" s="147"/>
      <c r="AA103" s="147"/>
      <c r="AB103" s="147"/>
      <c r="AC103" s="147"/>
      <c r="AD103" s="147"/>
      <c r="AE103" s="147"/>
      <c r="AF103" s="147"/>
      <c r="AG103" s="147" t="s">
        <v>225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54"/>
      <c r="B104" s="155"/>
      <c r="C104" s="192" t="s">
        <v>226</v>
      </c>
      <c r="D104" s="187"/>
      <c r="E104" s="188">
        <v>19.2</v>
      </c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47"/>
      <c r="Z104" s="147"/>
      <c r="AA104" s="147"/>
      <c r="AB104" s="147"/>
      <c r="AC104" s="147"/>
      <c r="AD104" s="147"/>
      <c r="AE104" s="147"/>
      <c r="AF104" s="147"/>
      <c r="AG104" s="147" t="s">
        <v>225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">
      <c r="A105" s="154"/>
      <c r="B105" s="155"/>
      <c r="C105" s="192" t="s">
        <v>227</v>
      </c>
      <c r="D105" s="187"/>
      <c r="E105" s="188">
        <v>5.6</v>
      </c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47"/>
      <c r="Z105" s="147"/>
      <c r="AA105" s="147"/>
      <c r="AB105" s="147"/>
      <c r="AC105" s="147"/>
      <c r="AD105" s="147"/>
      <c r="AE105" s="147"/>
      <c r="AF105" s="147"/>
      <c r="AG105" s="147" t="s">
        <v>225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">
      <c r="A106" s="154"/>
      <c r="B106" s="155"/>
      <c r="C106" s="192" t="s">
        <v>228</v>
      </c>
      <c r="D106" s="187"/>
      <c r="E106" s="188">
        <v>5.6</v>
      </c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47"/>
      <c r="Z106" s="147"/>
      <c r="AA106" s="147"/>
      <c r="AB106" s="147"/>
      <c r="AC106" s="147"/>
      <c r="AD106" s="147"/>
      <c r="AE106" s="147"/>
      <c r="AF106" s="147"/>
      <c r="AG106" s="147" t="s">
        <v>225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">
      <c r="A107" s="154"/>
      <c r="B107" s="155"/>
      <c r="C107" s="192" t="s">
        <v>229</v>
      </c>
      <c r="D107" s="187"/>
      <c r="E107" s="188">
        <v>19.2</v>
      </c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47"/>
      <c r="Z107" s="147"/>
      <c r="AA107" s="147"/>
      <c r="AB107" s="147"/>
      <c r="AC107" s="147"/>
      <c r="AD107" s="147"/>
      <c r="AE107" s="147"/>
      <c r="AF107" s="147"/>
      <c r="AG107" s="147" t="s">
        <v>225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ht="22.5" outlineLevel="1" x14ac:dyDescent="0.2">
      <c r="A108" s="173">
        <v>27</v>
      </c>
      <c r="B108" s="174" t="s">
        <v>324</v>
      </c>
      <c r="C108" s="182" t="s">
        <v>325</v>
      </c>
      <c r="D108" s="175" t="s">
        <v>221</v>
      </c>
      <c r="E108" s="176">
        <v>49.6</v>
      </c>
      <c r="F108" s="177"/>
      <c r="G108" s="178">
        <f>ROUND(E108*F108,2)</f>
        <v>0</v>
      </c>
      <c r="H108" s="177"/>
      <c r="I108" s="178">
        <f>ROUND(E108*H108,2)</f>
        <v>0</v>
      </c>
      <c r="J108" s="177"/>
      <c r="K108" s="178">
        <f>ROUND(E108*J108,2)</f>
        <v>0</v>
      </c>
      <c r="L108" s="178">
        <v>15</v>
      </c>
      <c r="M108" s="178">
        <f>G108*(1+L108/100)</f>
        <v>0</v>
      </c>
      <c r="N108" s="178">
        <v>0.18107999999999999</v>
      </c>
      <c r="O108" s="178">
        <f>ROUND(E108*N108,2)</f>
        <v>8.98</v>
      </c>
      <c r="P108" s="178">
        <v>0</v>
      </c>
      <c r="Q108" s="178">
        <f>ROUND(E108*P108,2)</f>
        <v>0</v>
      </c>
      <c r="R108" s="178"/>
      <c r="S108" s="178" t="s">
        <v>222</v>
      </c>
      <c r="T108" s="179" t="s">
        <v>223</v>
      </c>
      <c r="U108" s="157">
        <v>0.375</v>
      </c>
      <c r="V108" s="157">
        <f>ROUND(E108*U108,2)</f>
        <v>18.600000000000001</v>
      </c>
      <c r="W108" s="157"/>
      <c r="X108" s="157" t="s">
        <v>187</v>
      </c>
      <c r="Y108" s="147"/>
      <c r="Z108" s="147"/>
      <c r="AA108" s="147"/>
      <c r="AB108" s="147"/>
      <c r="AC108" s="147"/>
      <c r="AD108" s="147"/>
      <c r="AE108" s="147"/>
      <c r="AF108" s="147"/>
      <c r="AG108" s="147" t="s">
        <v>188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x14ac:dyDescent="0.2">
      <c r="A109" s="160" t="s">
        <v>180</v>
      </c>
      <c r="B109" s="161" t="s">
        <v>100</v>
      </c>
      <c r="C109" s="181" t="s">
        <v>101</v>
      </c>
      <c r="D109" s="162"/>
      <c r="E109" s="163"/>
      <c r="F109" s="164"/>
      <c r="G109" s="164">
        <f>SUMIF(AG110:AG116,"&lt;&gt;NOR",G110:G116)</f>
        <v>0</v>
      </c>
      <c r="H109" s="164"/>
      <c r="I109" s="164">
        <f>SUM(I110:I116)</f>
        <v>0</v>
      </c>
      <c r="J109" s="164"/>
      <c r="K109" s="164">
        <f>SUM(K110:K116)</f>
        <v>0</v>
      </c>
      <c r="L109" s="164"/>
      <c r="M109" s="164">
        <f>SUM(M110:M116)</f>
        <v>0</v>
      </c>
      <c r="N109" s="164"/>
      <c r="O109" s="164">
        <f>SUM(O110:O116)</f>
        <v>0.88</v>
      </c>
      <c r="P109" s="164"/>
      <c r="Q109" s="164">
        <f>SUM(Q110:Q116)</f>
        <v>0</v>
      </c>
      <c r="R109" s="164"/>
      <c r="S109" s="164"/>
      <c r="T109" s="165"/>
      <c r="U109" s="159"/>
      <c r="V109" s="159">
        <f>SUM(V110:V116)</f>
        <v>86.039999999999992</v>
      </c>
      <c r="W109" s="159"/>
      <c r="X109" s="159"/>
      <c r="AG109" t="s">
        <v>181</v>
      </c>
    </row>
    <row r="110" spans="1:60" outlineLevel="1" x14ac:dyDescent="0.2">
      <c r="A110" s="166">
        <v>28</v>
      </c>
      <c r="B110" s="167" t="s">
        <v>326</v>
      </c>
      <c r="C110" s="183" t="s">
        <v>327</v>
      </c>
      <c r="D110" s="168" t="s">
        <v>221</v>
      </c>
      <c r="E110" s="169">
        <v>142.91999999999999</v>
      </c>
      <c r="F110" s="170"/>
      <c r="G110" s="171">
        <f>ROUND(E110*F110,2)</f>
        <v>0</v>
      </c>
      <c r="H110" s="170"/>
      <c r="I110" s="171">
        <f>ROUND(E110*H110,2)</f>
        <v>0</v>
      </c>
      <c r="J110" s="170"/>
      <c r="K110" s="171">
        <f>ROUND(E110*J110,2)</f>
        <v>0</v>
      </c>
      <c r="L110" s="171">
        <v>15</v>
      </c>
      <c r="M110" s="171">
        <f>G110*(1+L110/100)</f>
        <v>0</v>
      </c>
      <c r="N110" s="171">
        <v>2.5000000000000001E-3</v>
      </c>
      <c r="O110" s="171">
        <f>ROUND(E110*N110,2)</f>
        <v>0.36</v>
      </c>
      <c r="P110" s="171">
        <v>0</v>
      </c>
      <c r="Q110" s="171">
        <f>ROUND(E110*P110,2)</f>
        <v>0</v>
      </c>
      <c r="R110" s="171"/>
      <c r="S110" s="171" t="s">
        <v>222</v>
      </c>
      <c r="T110" s="172" t="s">
        <v>223</v>
      </c>
      <c r="U110" s="157">
        <v>0.24</v>
      </c>
      <c r="V110" s="157">
        <f>ROUND(E110*U110,2)</f>
        <v>34.299999999999997</v>
      </c>
      <c r="W110" s="157"/>
      <c r="X110" s="157" t="s">
        <v>187</v>
      </c>
      <c r="Y110" s="147"/>
      <c r="Z110" s="147"/>
      <c r="AA110" s="147"/>
      <c r="AB110" s="147"/>
      <c r="AC110" s="147"/>
      <c r="AD110" s="147"/>
      <c r="AE110" s="147"/>
      <c r="AF110" s="147"/>
      <c r="AG110" s="147" t="s">
        <v>188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54"/>
      <c r="B111" s="155"/>
      <c r="C111" s="192" t="s">
        <v>306</v>
      </c>
      <c r="D111" s="187"/>
      <c r="E111" s="188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47"/>
      <c r="Z111" s="147"/>
      <c r="AA111" s="147"/>
      <c r="AB111" s="147"/>
      <c r="AC111" s="147"/>
      <c r="AD111" s="147"/>
      <c r="AE111" s="147"/>
      <c r="AF111" s="147"/>
      <c r="AG111" s="147" t="s">
        <v>225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ht="22.5" outlineLevel="1" x14ac:dyDescent="0.2">
      <c r="A112" s="154"/>
      <c r="B112" s="155"/>
      <c r="C112" s="192" t="s">
        <v>328</v>
      </c>
      <c r="D112" s="187"/>
      <c r="E112" s="188">
        <v>66.77</v>
      </c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47"/>
      <c r="Z112" s="147"/>
      <c r="AA112" s="147"/>
      <c r="AB112" s="147"/>
      <c r="AC112" s="147"/>
      <c r="AD112" s="147"/>
      <c r="AE112" s="147"/>
      <c r="AF112" s="147"/>
      <c r="AG112" s="147" t="s">
        <v>225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54"/>
      <c r="B113" s="155"/>
      <c r="C113" s="192" t="s">
        <v>308</v>
      </c>
      <c r="D113" s="187"/>
      <c r="E113" s="188">
        <v>-9.6</v>
      </c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47"/>
      <c r="Z113" s="147"/>
      <c r="AA113" s="147"/>
      <c r="AB113" s="147"/>
      <c r="AC113" s="147"/>
      <c r="AD113" s="147"/>
      <c r="AE113" s="147"/>
      <c r="AF113" s="147"/>
      <c r="AG113" s="147" t="s">
        <v>225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ht="22.5" outlineLevel="1" x14ac:dyDescent="0.2">
      <c r="A114" s="154"/>
      <c r="B114" s="155"/>
      <c r="C114" s="192" t="s">
        <v>329</v>
      </c>
      <c r="D114" s="187"/>
      <c r="E114" s="188">
        <v>100.15</v>
      </c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47"/>
      <c r="Z114" s="147"/>
      <c r="AA114" s="147"/>
      <c r="AB114" s="147"/>
      <c r="AC114" s="147"/>
      <c r="AD114" s="147"/>
      <c r="AE114" s="147"/>
      <c r="AF114" s="147"/>
      <c r="AG114" s="147" t="s">
        <v>225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54"/>
      <c r="B115" s="155"/>
      <c r="C115" s="192" t="s">
        <v>311</v>
      </c>
      <c r="D115" s="187"/>
      <c r="E115" s="188">
        <v>-14.4</v>
      </c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47"/>
      <c r="Z115" s="147"/>
      <c r="AA115" s="147"/>
      <c r="AB115" s="147"/>
      <c r="AC115" s="147"/>
      <c r="AD115" s="147"/>
      <c r="AE115" s="147"/>
      <c r="AF115" s="147"/>
      <c r="AG115" s="147" t="s">
        <v>225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22.5" outlineLevel="1" x14ac:dyDescent="0.2">
      <c r="A116" s="173">
        <v>29</v>
      </c>
      <c r="B116" s="174" t="s">
        <v>330</v>
      </c>
      <c r="C116" s="182" t="s">
        <v>331</v>
      </c>
      <c r="D116" s="175" t="s">
        <v>221</v>
      </c>
      <c r="E116" s="176">
        <v>142.91999999999999</v>
      </c>
      <c r="F116" s="177"/>
      <c r="G116" s="178">
        <f>ROUND(E116*F116,2)</f>
        <v>0</v>
      </c>
      <c r="H116" s="177"/>
      <c r="I116" s="178">
        <f>ROUND(E116*H116,2)</f>
        <v>0</v>
      </c>
      <c r="J116" s="177"/>
      <c r="K116" s="178">
        <f>ROUND(E116*J116,2)</f>
        <v>0</v>
      </c>
      <c r="L116" s="178">
        <v>15</v>
      </c>
      <c r="M116" s="178">
        <f>G116*(1+L116/100)</f>
        <v>0</v>
      </c>
      <c r="N116" s="178">
        <v>3.6099999999999999E-3</v>
      </c>
      <c r="O116" s="178">
        <f>ROUND(E116*N116,2)</f>
        <v>0.52</v>
      </c>
      <c r="P116" s="178">
        <v>0</v>
      </c>
      <c r="Q116" s="178">
        <f>ROUND(E116*P116,2)</f>
        <v>0</v>
      </c>
      <c r="R116" s="178"/>
      <c r="S116" s="178" t="s">
        <v>222</v>
      </c>
      <c r="T116" s="179" t="s">
        <v>223</v>
      </c>
      <c r="U116" s="157">
        <v>0.36199999999999999</v>
      </c>
      <c r="V116" s="157">
        <f>ROUND(E116*U116,2)</f>
        <v>51.74</v>
      </c>
      <c r="W116" s="157"/>
      <c r="X116" s="157" t="s">
        <v>187</v>
      </c>
      <c r="Y116" s="147"/>
      <c r="Z116" s="147"/>
      <c r="AA116" s="147"/>
      <c r="AB116" s="147"/>
      <c r="AC116" s="147"/>
      <c r="AD116" s="147"/>
      <c r="AE116" s="147"/>
      <c r="AF116" s="147"/>
      <c r="AG116" s="147" t="s">
        <v>188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x14ac:dyDescent="0.2">
      <c r="A117" s="160" t="s">
        <v>180</v>
      </c>
      <c r="B117" s="161" t="s">
        <v>102</v>
      </c>
      <c r="C117" s="181" t="s">
        <v>103</v>
      </c>
      <c r="D117" s="162"/>
      <c r="E117" s="163"/>
      <c r="F117" s="164"/>
      <c r="G117" s="164">
        <f>SUMIF(AG118:AG370,"&lt;&gt;NOR",G118:G370)</f>
        <v>0</v>
      </c>
      <c r="H117" s="164"/>
      <c r="I117" s="164">
        <f>SUM(I118:I370)</f>
        <v>0</v>
      </c>
      <c r="J117" s="164"/>
      <c r="K117" s="164">
        <f>SUM(K118:K370)</f>
        <v>0</v>
      </c>
      <c r="L117" s="164"/>
      <c r="M117" s="164">
        <f>SUM(M118:M370)</f>
        <v>0</v>
      </c>
      <c r="N117" s="164"/>
      <c r="O117" s="164">
        <f>SUM(O118:O370)</f>
        <v>286.62000000000006</v>
      </c>
      <c r="P117" s="164"/>
      <c r="Q117" s="164">
        <f>SUM(Q118:Q370)</f>
        <v>0</v>
      </c>
      <c r="R117" s="164"/>
      <c r="S117" s="164"/>
      <c r="T117" s="165"/>
      <c r="U117" s="159"/>
      <c r="V117" s="159">
        <f>SUM(V118:V370)</f>
        <v>15907.719999999998</v>
      </c>
      <c r="W117" s="159"/>
      <c r="X117" s="159"/>
      <c r="AG117" t="s">
        <v>181</v>
      </c>
    </row>
    <row r="118" spans="1:60" outlineLevel="1" x14ac:dyDescent="0.2">
      <c r="A118" s="166">
        <v>30</v>
      </c>
      <c r="B118" s="167" t="s">
        <v>332</v>
      </c>
      <c r="C118" s="196" t="s">
        <v>333</v>
      </c>
      <c r="D118" s="168" t="s">
        <v>221</v>
      </c>
      <c r="E118" s="169">
        <v>6963.4096</v>
      </c>
      <c r="F118" s="170"/>
      <c r="G118" s="171">
        <f>ROUND(E118*F118,2)</f>
        <v>0</v>
      </c>
      <c r="H118" s="170"/>
      <c r="I118" s="171">
        <f>ROUND(E118*H118,2)</f>
        <v>0</v>
      </c>
      <c r="J118" s="170"/>
      <c r="K118" s="171">
        <f>ROUND(E118*J118,2)</f>
        <v>0</v>
      </c>
      <c r="L118" s="171">
        <v>15</v>
      </c>
      <c r="M118" s="171">
        <f>G118*(1+L118/100)</f>
        <v>0</v>
      </c>
      <c r="N118" s="171">
        <v>3.2000000000000003E-4</v>
      </c>
      <c r="O118" s="171">
        <f>ROUND(E118*N118,2)</f>
        <v>2.23</v>
      </c>
      <c r="P118" s="171">
        <v>0</v>
      </c>
      <c r="Q118" s="171">
        <f>ROUND(E118*P118,2)</f>
        <v>0</v>
      </c>
      <c r="R118" s="171"/>
      <c r="S118" s="171" t="s">
        <v>222</v>
      </c>
      <c r="T118" s="172" t="s">
        <v>223</v>
      </c>
      <c r="U118" s="157">
        <v>7.0000000000000007E-2</v>
      </c>
      <c r="V118" s="157">
        <f>ROUND(E118*U118,2)</f>
        <v>487.44</v>
      </c>
      <c r="W118" s="157"/>
      <c r="X118" s="157" t="s">
        <v>187</v>
      </c>
      <c r="Y118" s="147"/>
      <c r="Z118" s="147"/>
      <c r="AA118" s="147"/>
      <c r="AB118" s="147"/>
      <c r="AC118" s="147"/>
      <c r="AD118" s="147"/>
      <c r="AE118" s="147"/>
      <c r="AF118" s="147"/>
      <c r="AG118" s="147" t="s">
        <v>188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54"/>
      <c r="B119" s="155"/>
      <c r="C119" s="192" t="s">
        <v>334</v>
      </c>
      <c r="D119" s="187"/>
      <c r="E119" s="188">
        <v>6963.41</v>
      </c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47"/>
      <c r="Z119" s="147"/>
      <c r="AA119" s="147"/>
      <c r="AB119" s="147"/>
      <c r="AC119" s="147"/>
      <c r="AD119" s="147"/>
      <c r="AE119" s="147"/>
      <c r="AF119" s="147"/>
      <c r="AG119" s="147" t="s">
        <v>225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66">
        <v>31</v>
      </c>
      <c r="B120" s="167" t="s">
        <v>335</v>
      </c>
      <c r="C120" s="196" t="s">
        <v>336</v>
      </c>
      <c r="D120" s="168" t="s">
        <v>221</v>
      </c>
      <c r="E120" s="169">
        <v>7469.7035999999998</v>
      </c>
      <c r="F120" s="170"/>
      <c r="G120" s="171">
        <f>ROUND(E120*F120,2)</f>
        <v>0</v>
      </c>
      <c r="H120" s="170"/>
      <c r="I120" s="171">
        <f>ROUND(E120*H120,2)</f>
        <v>0</v>
      </c>
      <c r="J120" s="170"/>
      <c r="K120" s="171">
        <f>ROUND(E120*J120,2)</f>
        <v>0</v>
      </c>
      <c r="L120" s="171">
        <v>15</v>
      </c>
      <c r="M120" s="171">
        <f>G120*(1+L120/100)</f>
        <v>0</v>
      </c>
      <c r="N120" s="171">
        <v>2.63E-3</v>
      </c>
      <c r="O120" s="171">
        <f>ROUND(E120*N120,2)</f>
        <v>19.649999999999999</v>
      </c>
      <c r="P120" s="171">
        <v>0</v>
      </c>
      <c r="Q120" s="171">
        <f>ROUND(E120*P120,2)</f>
        <v>0</v>
      </c>
      <c r="R120" s="171"/>
      <c r="S120" s="171" t="s">
        <v>222</v>
      </c>
      <c r="T120" s="172" t="s">
        <v>223</v>
      </c>
      <c r="U120" s="157">
        <v>0.22800999999999999</v>
      </c>
      <c r="V120" s="157">
        <f>ROUND(E120*U120,2)</f>
        <v>1703.17</v>
      </c>
      <c r="W120" s="157"/>
      <c r="X120" s="157" t="s">
        <v>187</v>
      </c>
      <c r="Y120" s="147"/>
      <c r="Z120" s="147"/>
      <c r="AA120" s="147"/>
      <c r="AB120" s="147"/>
      <c r="AC120" s="147"/>
      <c r="AD120" s="147"/>
      <c r="AE120" s="147"/>
      <c r="AF120" s="147"/>
      <c r="AG120" s="147" t="s">
        <v>188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ht="22.5" outlineLevel="1" x14ac:dyDescent="0.2">
      <c r="A121" s="154"/>
      <c r="B121" s="155"/>
      <c r="C121" s="192" t="s">
        <v>337</v>
      </c>
      <c r="D121" s="187"/>
      <c r="E121" s="188">
        <v>2458.2136</v>
      </c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47"/>
      <c r="Z121" s="147"/>
      <c r="AA121" s="147"/>
      <c r="AB121" s="147"/>
      <c r="AC121" s="147"/>
      <c r="AD121" s="147"/>
      <c r="AE121" s="147"/>
      <c r="AF121" s="147"/>
      <c r="AG121" s="147" t="s">
        <v>225</v>
      </c>
      <c r="AH121" s="147">
        <v>0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ht="22.5" outlineLevel="1" x14ac:dyDescent="0.2">
      <c r="A122" s="154"/>
      <c r="B122" s="155"/>
      <c r="C122" s="192" t="s">
        <v>338</v>
      </c>
      <c r="D122" s="187"/>
      <c r="E122" s="188">
        <v>2218.8960000000002</v>
      </c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47"/>
      <c r="Z122" s="147"/>
      <c r="AA122" s="147"/>
      <c r="AB122" s="147"/>
      <c r="AC122" s="147"/>
      <c r="AD122" s="147"/>
      <c r="AE122" s="147"/>
      <c r="AF122" s="147"/>
      <c r="AG122" s="147" t="s">
        <v>225</v>
      </c>
      <c r="AH122" s="147">
        <v>0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ht="22.5" outlineLevel="1" x14ac:dyDescent="0.2">
      <c r="A123" s="154"/>
      <c r="B123" s="155"/>
      <c r="C123" s="192" t="s">
        <v>339</v>
      </c>
      <c r="D123" s="187"/>
      <c r="E123" s="188">
        <v>1968.3720000000001</v>
      </c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47"/>
      <c r="Z123" s="147"/>
      <c r="AA123" s="147"/>
      <c r="AB123" s="147"/>
      <c r="AC123" s="147"/>
      <c r="AD123" s="147"/>
      <c r="AE123" s="147"/>
      <c r="AF123" s="147"/>
      <c r="AG123" s="147" t="s">
        <v>225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54"/>
      <c r="B124" s="155"/>
      <c r="C124" s="192" t="s">
        <v>340</v>
      </c>
      <c r="D124" s="187"/>
      <c r="E124" s="188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47"/>
      <c r="Z124" s="147"/>
      <c r="AA124" s="147"/>
      <c r="AB124" s="147"/>
      <c r="AC124" s="147"/>
      <c r="AD124" s="147"/>
      <c r="AE124" s="147"/>
      <c r="AF124" s="147"/>
      <c r="AG124" s="147" t="s">
        <v>225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">
      <c r="A125" s="154"/>
      <c r="B125" s="155"/>
      <c r="C125" s="192" t="s">
        <v>341</v>
      </c>
      <c r="D125" s="187"/>
      <c r="E125" s="188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47"/>
      <c r="Z125" s="147"/>
      <c r="AA125" s="147"/>
      <c r="AB125" s="147"/>
      <c r="AC125" s="147"/>
      <c r="AD125" s="147"/>
      <c r="AE125" s="147"/>
      <c r="AF125" s="147"/>
      <c r="AG125" s="147" t="s">
        <v>225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 x14ac:dyDescent="0.2">
      <c r="A126" s="154"/>
      <c r="B126" s="155"/>
      <c r="C126" s="193" t="s">
        <v>299</v>
      </c>
      <c r="D126" s="189"/>
      <c r="E126" s="190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47"/>
      <c r="Z126" s="147"/>
      <c r="AA126" s="147"/>
      <c r="AB126" s="147"/>
      <c r="AC126" s="147"/>
      <c r="AD126" s="147"/>
      <c r="AE126" s="147"/>
      <c r="AF126" s="147"/>
      <c r="AG126" s="147" t="s">
        <v>225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ht="22.5" outlineLevel="1" x14ac:dyDescent="0.2">
      <c r="A127" s="154"/>
      <c r="B127" s="155"/>
      <c r="C127" s="194" t="s">
        <v>342</v>
      </c>
      <c r="D127" s="189"/>
      <c r="E127" s="190">
        <v>993.6</v>
      </c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47"/>
      <c r="Z127" s="147"/>
      <c r="AA127" s="147"/>
      <c r="AB127" s="147"/>
      <c r="AC127" s="147"/>
      <c r="AD127" s="147"/>
      <c r="AE127" s="147"/>
      <c r="AF127" s="147"/>
      <c r="AG127" s="147" t="s">
        <v>225</v>
      </c>
      <c r="AH127" s="147">
        <v>2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54"/>
      <c r="B128" s="155"/>
      <c r="C128" s="194" t="s">
        <v>343</v>
      </c>
      <c r="D128" s="189"/>
      <c r="E128" s="190">
        <v>254.4</v>
      </c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47"/>
      <c r="Z128" s="147"/>
      <c r="AA128" s="147"/>
      <c r="AB128" s="147"/>
      <c r="AC128" s="147"/>
      <c r="AD128" s="147"/>
      <c r="AE128" s="147"/>
      <c r="AF128" s="147"/>
      <c r="AG128" s="147" t="s">
        <v>225</v>
      </c>
      <c r="AH128" s="147">
        <v>2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ht="22.5" outlineLevel="1" x14ac:dyDescent="0.2">
      <c r="A129" s="154"/>
      <c r="B129" s="155"/>
      <c r="C129" s="194" t="s">
        <v>344</v>
      </c>
      <c r="D129" s="189"/>
      <c r="E129" s="190">
        <v>15.7</v>
      </c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47"/>
      <c r="Z129" s="147"/>
      <c r="AA129" s="147"/>
      <c r="AB129" s="147"/>
      <c r="AC129" s="147"/>
      <c r="AD129" s="147"/>
      <c r="AE129" s="147"/>
      <c r="AF129" s="147"/>
      <c r="AG129" s="147" t="s">
        <v>225</v>
      </c>
      <c r="AH129" s="147">
        <v>2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ht="22.5" outlineLevel="1" x14ac:dyDescent="0.2">
      <c r="A130" s="154"/>
      <c r="B130" s="155"/>
      <c r="C130" s="194" t="s">
        <v>345</v>
      </c>
      <c r="D130" s="189"/>
      <c r="E130" s="190">
        <v>165.6</v>
      </c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47"/>
      <c r="Z130" s="147"/>
      <c r="AA130" s="147"/>
      <c r="AB130" s="147"/>
      <c r="AC130" s="147"/>
      <c r="AD130" s="147"/>
      <c r="AE130" s="147"/>
      <c r="AF130" s="147"/>
      <c r="AG130" s="147" t="s">
        <v>225</v>
      </c>
      <c r="AH130" s="147">
        <v>2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54"/>
      <c r="B131" s="155"/>
      <c r="C131" s="194" t="s">
        <v>346</v>
      </c>
      <c r="D131" s="189"/>
      <c r="E131" s="190">
        <v>890.4</v>
      </c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47"/>
      <c r="Z131" s="147"/>
      <c r="AA131" s="147"/>
      <c r="AB131" s="147"/>
      <c r="AC131" s="147"/>
      <c r="AD131" s="147"/>
      <c r="AE131" s="147"/>
      <c r="AF131" s="147"/>
      <c r="AG131" s="147" t="s">
        <v>225</v>
      </c>
      <c r="AH131" s="147">
        <v>2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ht="22.5" outlineLevel="1" x14ac:dyDescent="0.2">
      <c r="A132" s="154"/>
      <c r="B132" s="155"/>
      <c r="C132" s="194" t="s">
        <v>347</v>
      </c>
      <c r="D132" s="189"/>
      <c r="E132" s="190">
        <v>15.7</v>
      </c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47"/>
      <c r="Z132" s="147"/>
      <c r="AA132" s="147"/>
      <c r="AB132" s="147"/>
      <c r="AC132" s="147"/>
      <c r="AD132" s="147"/>
      <c r="AE132" s="147"/>
      <c r="AF132" s="147"/>
      <c r="AG132" s="147" t="s">
        <v>225</v>
      </c>
      <c r="AH132" s="147">
        <v>2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ht="22.5" outlineLevel="1" x14ac:dyDescent="0.2">
      <c r="A133" s="154"/>
      <c r="B133" s="155"/>
      <c r="C133" s="194" t="s">
        <v>348</v>
      </c>
      <c r="D133" s="189"/>
      <c r="E133" s="190">
        <v>9.76</v>
      </c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47"/>
      <c r="Z133" s="147"/>
      <c r="AA133" s="147"/>
      <c r="AB133" s="147"/>
      <c r="AC133" s="147"/>
      <c r="AD133" s="147"/>
      <c r="AE133" s="147"/>
      <c r="AF133" s="147"/>
      <c r="AG133" s="147" t="s">
        <v>225</v>
      </c>
      <c r="AH133" s="147">
        <v>2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ht="22.5" outlineLevel="1" x14ac:dyDescent="0.2">
      <c r="A134" s="154"/>
      <c r="B134" s="155"/>
      <c r="C134" s="194" t="s">
        <v>349</v>
      </c>
      <c r="D134" s="189"/>
      <c r="E134" s="190">
        <v>9.76</v>
      </c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47"/>
      <c r="Z134" s="147"/>
      <c r="AA134" s="147"/>
      <c r="AB134" s="147"/>
      <c r="AC134" s="147"/>
      <c r="AD134" s="147"/>
      <c r="AE134" s="147"/>
      <c r="AF134" s="147"/>
      <c r="AG134" s="147" t="s">
        <v>225</v>
      </c>
      <c r="AH134" s="147">
        <v>2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">
      <c r="A135" s="154"/>
      <c r="B135" s="155"/>
      <c r="C135" s="193" t="s">
        <v>302</v>
      </c>
      <c r="D135" s="189"/>
      <c r="E135" s="190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47"/>
      <c r="Z135" s="147"/>
      <c r="AA135" s="147"/>
      <c r="AB135" s="147"/>
      <c r="AC135" s="147"/>
      <c r="AD135" s="147"/>
      <c r="AE135" s="147"/>
      <c r="AF135" s="147"/>
      <c r="AG135" s="147" t="s">
        <v>225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54"/>
      <c r="B136" s="155"/>
      <c r="C136" s="192" t="s">
        <v>350</v>
      </c>
      <c r="D136" s="187"/>
      <c r="E136" s="188">
        <v>824.22199999999998</v>
      </c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47"/>
      <c r="Z136" s="147"/>
      <c r="AA136" s="147"/>
      <c r="AB136" s="147"/>
      <c r="AC136" s="147"/>
      <c r="AD136" s="147"/>
      <c r="AE136" s="147"/>
      <c r="AF136" s="147"/>
      <c r="AG136" s="147" t="s">
        <v>225</v>
      </c>
      <c r="AH136" s="147">
        <v>0</v>
      </c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66">
        <v>32</v>
      </c>
      <c r="B137" s="167" t="s">
        <v>351</v>
      </c>
      <c r="C137" s="196" t="s">
        <v>352</v>
      </c>
      <c r="D137" s="168" t="s">
        <v>221</v>
      </c>
      <c r="E137" s="169">
        <v>7469.7035999999998</v>
      </c>
      <c r="F137" s="170"/>
      <c r="G137" s="171">
        <f>ROUND(E137*F137,2)</f>
        <v>0</v>
      </c>
      <c r="H137" s="170"/>
      <c r="I137" s="171">
        <f>ROUND(E137*H137,2)</f>
        <v>0</v>
      </c>
      <c r="J137" s="170"/>
      <c r="K137" s="171">
        <f>ROUND(E137*J137,2)</f>
        <v>0</v>
      </c>
      <c r="L137" s="171">
        <v>15</v>
      </c>
      <c r="M137" s="171">
        <f>G137*(1+L137/100)</f>
        <v>0</v>
      </c>
      <c r="N137" s="171">
        <v>2.5999999999999998E-4</v>
      </c>
      <c r="O137" s="171">
        <f>ROUND(E137*N137,2)</f>
        <v>1.94</v>
      </c>
      <c r="P137" s="171">
        <v>0</v>
      </c>
      <c r="Q137" s="171">
        <f>ROUND(E137*P137,2)</f>
        <v>0</v>
      </c>
      <c r="R137" s="171"/>
      <c r="S137" s="171" t="s">
        <v>222</v>
      </c>
      <c r="T137" s="172" t="s">
        <v>223</v>
      </c>
      <c r="U137" s="157">
        <v>7.0000000000000007E-2</v>
      </c>
      <c r="V137" s="157">
        <f>ROUND(E137*U137,2)</f>
        <v>522.88</v>
      </c>
      <c r="W137" s="157"/>
      <c r="X137" s="157" t="s">
        <v>187</v>
      </c>
      <c r="Y137" s="147"/>
      <c r="Z137" s="147"/>
      <c r="AA137" s="147"/>
      <c r="AB137" s="147"/>
      <c r="AC137" s="147"/>
      <c r="AD137" s="147"/>
      <c r="AE137" s="147"/>
      <c r="AF137" s="147"/>
      <c r="AG137" s="147" t="s">
        <v>188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ht="22.5" outlineLevel="1" x14ac:dyDescent="0.2">
      <c r="A138" s="154"/>
      <c r="B138" s="155"/>
      <c r="C138" s="192" t="s">
        <v>353</v>
      </c>
      <c r="D138" s="187"/>
      <c r="E138" s="188">
        <v>2458.2136</v>
      </c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47"/>
      <c r="Z138" s="147"/>
      <c r="AA138" s="147"/>
      <c r="AB138" s="147"/>
      <c r="AC138" s="147"/>
      <c r="AD138" s="147"/>
      <c r="AE138" s="147"/>
      <c r="AF138" s="147"/>
      <c r="AG138" s="147" t="s">
        <v>225</v>
      </c>
      <c r="AH138" s="147">
        <v>0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ht="22.5" outlineLevel="1" x14ac:dyDescent="0.2">
      <c r="A139" s="154"/>
      <c r="B139" s="155"/>
      <c r="C139" s="192" t="s">
        <v>338</v>
      </c>
      <c r="D139" s="187"/>
      <c r="E139" s="188">
        <v>2218.8960000000002</v>
      </c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47"/>
      <c r="Z139" s="147"/>
      <c r="AA139" s="147"/>
      <c r="AB139" s="147"/>
      <c r="AC139" s="147"/>
      <c r="AD139" s="147"/>
      <c r="AE139" s="147"/>
      <c r="AF139" s="147"/>
      <c r="AG139" s="147" t="s">
        <v>225</v>
      </c>
      <c r="AH139" s="147">
        <v>0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ht="22.5" outlineLevel="1" x14ac:dyDescent="0.2">
      <c r="A140" s="154"/>
      <c r="B140" s="155"/>
      <c r="C140" s="192" t="s">
        <v>339</v>
      </c>
      <c r="D140" s="187"/>
      <c r="E140" s="188">
        <v>1968.3720000000001</v>
      </c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47"/>
      <c r="Z140" s="147"/>
      <c r="AA140" s="147"/>
      <c r="AB140" s="147"/>
      <c r="AC140" s="147"/>
      <c r="AD140" s="147"/>
      <c r="AE140" s="147"/>
      <c r="AF140" s="147"/>
      <c r="AG140" s="147" t="s">
        <v>225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ht="22.5" outlineLevel="1" x14ac:dyDescent="0.2">
      <c r="A141" s="154"/>
      <c r="B141" s="155"/>
      <c r="C141" s="192" t="s">
        <v>354</v>
      </c>
      <c r="D141" s="187"/>
      <c r="E141" s="188">
        <v>824.22199999999998</v>
      </c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47"/>
      <c r="Z141" s="147"/>
      <c r="AA141" s="147"/>
      <c r="AB141" s="147"/>
      <c r="AC141" s="147"/>
      <c r="AD141" s="147"/>
      <c r="AE141" s="147"/>
      <c r="AF141" s="147"/>
      <c r="AG141" s="147" t="s">
        <v>225</v>
      </c>
      <c r="AH141" s="147">
        <v>0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ht="22.5" outlineLevel="1" x14ac:dyDescent="0.2">
      <c r="A142" s="173">
        <v>33</v>
      </c>
      <c r="B142" s="174" t="s">
        <v>355</v>
      </c>
      <c r="C142" s="182" t="s">
        <v>356</v>
      </c>
      <c r="D142" s="175" t="s">
        <v>202</v>
      </c>
      <c r="E142" s="176">
        <v>2</v>
      </c>
      <c r="F142" s="177"/>
      <c r="G142" s="178">
        <f>ROUND(E142*F142,2)</f>
        <v>0</v>
      </c>
      <c r="H142" s="177"/>
      <c r="I142" s="178">
        <f>ROUND(E142*H142,2)</f>
        <v>0</v>
      </c>
      <c r="J142" s="177"/>
      <c r="K142" s="178">
        <f>ROUND(E142*J142,2)</f>
        <v>0</v>
      </c>
      <c r="L142" s="178">
        <v>15</v>
      </c>
      <c r="M142" s="178">
        <f>G142*(1+L142/100)</f>
        <v>0</v>
      </c>
      <c r="N142" s="178">
        <v>0</v>
      </c>
      <c r="O142" s="178">
        <f>ROUND(E142*N142,2)</f>
        <v>0</v>
      </c>
      <c r="P142" s="178">
        <v>0</v>
      </c>
      <c r="Q142" s="178">
        <f>ROUND(E142*P142,2)</f>
        <v>0</v>
      </c>
      <c r="R142" s="178"/>
      <c r="S142" s="178" t="s">
        <v>185</v>
      </c>
      <c r="T142" s="179" t="s">
        <v>186</v>
      </c>
      <c r="U142" s="157">
        <v>0</v>
      </c>
      <c r="V142" s="157">
        <f>ROUND(E142*U142,2)</f>
        <v>0</v>
      </c>
      <c r="W142" s="157"/>
      <c r="X142" s="157" t="s">
        <v>187</v>
      </c>
      <c r="Y142" s="147"/>
      <c r="Z142" s="147"/>
      <c r="AA142" s="147"/>
      <c r="AB142" s="147"/>
      <c r="AC142" s="147"/>
      <c r="AD142" s="147"/>
      <c r="AE142" s="147"/>
      <c r="AF142" s="147"/>
      <c r="AG142" s="147" t="s">
        <v>188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1" x14ac:dyDescent="0.2">
      <c r="A143" s="166">
        <v>34</v>
      </c>
      <c r="B143" s="167" t="s">
        <v>357</v>
      </c>
      <c r="C143" s="183" t="s">
        <v>358</v>
      </c>
      <c r="D143" s="168" t="s">
        <v>221</v>
      </c>
      <c r="E143" s="169">
        <v>1496.7464</v>
      </c>
      <c r="F143" s="170"/>
      <c r="G143" s="171">
        <f>ROUND(E143*F143,2)</f>
        <v>0</v>
      </c>
      <c r="H143" s="170"/>
      <c r="I143" s="171">
        <f>ROUND(E143*H143,2)</f>
        <v>0</v>
      </c>
      <c r="J143" s="170"/>
      <c r="K143" s="171">
        <f>ROUND(E143*J143,2)</f>
        <v>0</v>
      </c>
      <c r="L143" s="171">
        <v>15</v>
      </c>
      <c r="M143" s="171">
        <f>G143*(1+L143/100)</f>
        <v>0</v>
      </c>
      <c r="N143" s="171">
        <v>4.0000000000000003E-5</v>
      </c>
      <c r="O143" s="171">
        <f>ROUND(E143*N143,2)</f>
        <v>0.06</v>
      </c>
      <c r="P143" s="171">
        <v>0</v>
      </c>
      <c r="Q143" s="171">
        <f>ROUND(E143*P143,2)</f>
        <v>0</v>
      </c>
      <c r="R143" s="171"/>
      <c r="S143" s="171" t="s">
        <v>222</v>
      </c>
      <c r="T143" s="172" t="s">
        <v>223</v>
      </c>
      <c r="U143" s="157">
        <v>7.8E-2</v>
      </c>
      <c r="V143" s="157">
        <f>ROUND(E143*U143,2)</f>
        <v>116.75</v>
      </c>
      <c r="W143" s="157"/>
      <c r="X143" s="157" t="s">
        <v>187</v>
      </c>
      <c r="Y143" s="147"/>
      <c r="Z143" s="147"/>
      <c r="AA143" s="147"/>
      <c r="AB143" s="147"/>
      <c r="AC143" s="147"/>
      <c r="AD143" s="147"/>
      <c r="AE143" s="147"/>
      <c r="AF143" s="147"/>
      <c r="AG143" s="147" t="s">
        <v>188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1" x14ac:dyDescent="0.2">
      <c r="A144" s="154"/>
      <c r="B144" s="155"/>
      <c r="C144" s="192" t="s">
        <v>359</v>
      </c>
      <c r="D144" s="187"/>
      <c r="E144" s="188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47"/>
      <c r="Z144" s="147"/>
      <c r="AA144" s="147"/>
      <c r="AB144" s="147"/>
      <c r="AC144" s="147"/>
      <c r="AD144" s="147"/>
      <c r="AE144" s="147"/>
      <c r="AF144" s="147"/>
      <c r="AG144" s="147" t="s">
        <v>225</v>
      </c>
      <c r="AH144" s="147">
        <v>0</v>
      </c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1" x14ac:dyDescent="0.2">
      <c r="A145" s="154"/>
      <c r="B145" s="155"/>
      <c r="C145" s="192" t="s">
        <v>360</v>
      </c>
      <c r="D145" s="187"/>
      <c r="E145" s="188">
        <v>587.52</v>
      </c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47"/>
      <c r="Z145" s="147"/>
      <c r="AA145" s="147"/>
      <c r="AB145" s="147"/>
      <c r="AC145" s="147"/>
      <c r="AD145" s="147"/>
      <c r="AE145" s="147"/>
      <c r="AF145" s="147"/>
      <c r="AG145" s="147" t="s">
        <v>225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 x14ac:dyDescent="0.2">
      <c r="A146" s="154"/>
      <c r="B146" s="155"/>
      <c r="C146" s="192" t="s">
        <v>361</v>
      </c>
      <c r="D146" s="187"/>
      <c r="E146" s="188">
        <v>161.28</v>
      </c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47"/>
      <c r="Z146" s="147"/>
      <c r="AA146" s="147"/>
      <c r="AB146" s="147"/>
      <c r="AC146" s="147"/>
      <c r="AD146" s="147"/>
      <c r="AE146" s="147"/>
      <c r="AF146" s="147"/>
      <c r="AG146" s="147" t="s">
        <v>225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ht="22.5" outlineLevel="1" x14ac:dyDescent="0.2">
      <c r="A147" s="154"/>
      <c r="B147" s="155"/>
      <c r="C147" s="192" t="s">
        <v>362</v>
      </c>
      <c r="D147" s="187"/>
      <c r="E147" s="188">
        <v>39.840000000000003</v>
      </c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47"/>
      <c r="Z147" s="147"/>
      <c r="AA147" s="147"/>
      <c r="AB147" s="147"/>
      <c r="AC147" s="147"/>
      <c r="AD147" s="147"/>
      <c r="AE147" s="147"/>
      <c r="AF147" s="147"/>
      <c r="AG147" s="147" t="s">
        <v>225</v>
      </c>
      <c r="AH147" s="147">
        <v>0</v>
      </c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1" x14ac:dyDescent="0.2">
      <c r="A148" s="154"/>
      <c r="B148" s="155"/>
      <c r="C148" s="192" t="s">
        <v>363</v>
      </c>
      <c r="D148" s="187"/>
      <c r="E148" s="188">
        <v>6.85</v>
      </c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47"/>
      <c r="Z148" s="147"/>
      <c r="AA148" s="147"/>
      <c r="AB148" s="147"/>
      <c r="AC148" s="147"/>
      <c r="AD148" s="147"/>
      <c r="AE148" s="147"/>
      <c r="AF148" s="147"/>
      <c r="AG148" s="147" t="s">
        <v>225</v>
      </c>
      <c r="AH148" s="147">
        <v>0</v>
      </c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1" x14ac:dyDescent="0.2">
      <c r="A149" s="154"/>
      <c r="B149" s="155"/>
      <c r="C149" s="192" t="s">
        <v>364</v>
      </c>
      <c r="D149" s="187"/>
      <c r="E149" s="188">
        <v>97.92</v>
      </c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47"/>
      <c r="Z149" s="147"/>
      <c r="AA149" s="147"/>
      <c r="AB149" s="147"/>
      <c r="AC149" s="147"/>
      <c r="AD149" s="147"/>
      <c r="AE149" s="147"/>
      <c r="AF149" s="147"/>
      <c r="AG149" s="147" t="s">
        <v>225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1" x14ac:dyDescent="0.2">
      <c r="A150" s="154"/>
      <c r="B150" s="155"/>
      <c r="C150" s="192" t="s">
        <v>365</v>
      </c>
      <c r="D150" s="187"/>
      <c r="E150" s="188">
        <v>564.48</v>
      </c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47"/>
      <c r="Z150" s="147"/>
      <c r="AA150" s="147"/>
      <c r="AB150" s="147"/>
      <c r="AC150" s="147"/>
      <c r="AD150" s="147"/>
      <c r="AE150" s="147"/>
      <c r="AF150" s="147"/>
      <c r="AG150" s="147" t="s">
        <v>225</v>
      </c>
      <c r="AH150" s="147">
        <v>0</v>
      </c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1" x14ac:dyDescent="0.2">
      <c r="A151" s="154"/>
      <c r="B151" s="155"/>
      <c r="C151" s="192" t="s">
        <v>366</v>
      </c>
      <c r="D151" s="187"/>
      <c r="E151" s="188">
        <v>24.48</v>
      </c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47"/>
      <c r="Z151" s="147"/>
      <c r="AA151" s="147"/>
      <c r="AB151" s="147"/>
      <c r="AC151" s="147"/>
      <c r="AD151" s="147"/>
      <c r="AE151" s="147"/>
      <c r="AF151" s="147"/>
      <c r="AG151" s="147" t="s">
        <v>225</v>
      </c>
      <c r="AH151" s="147">
        <v>0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1" x14ac:dyDescent="0.2">
      <c r="A152" s="154"/>
      <c r="B152" s="155"/>
      <c r="C152" s="192" t="s">
        <v>367</v>
      </c>
      <c r="D152" s="187"/>
      <c r="E152" s="188">
        <v>6.85</v>
      </c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47"/>
      <c r="Z152" s="147"/>
      <c r="AA152" s="147"/>
      <c r="AB152" s="147"/>
      <c r="AC152" s="147"/>
      <c r="AD152" s="147"/>
      <c r="AE152" s="147"/>
      <c r="AF152" s="147"/>
      <c r="AG152" s="147" t="s">
        <v>225</v>
      </c>
      <c r="AH152" s="147">
        <v>0</v>
      </c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ht="22.5" outlineLevel="1" x14ac:dyDescent="0.2">
      <c r="A153" s="154"/>
      <c r="B153" s="155"/>
      <c r="C153" s="192" t="s">
        <v>368</v>
      </c>
      <c r="D153" s="187"/>
      <c r="E153" s="188">
        <v>3.76</v>
      </c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47"/>
      <c r="Z153" s="147"/>
      <c r="AA153" s="147"/>
      <c r="AB153" s="147"/>
      <c r="AC153" s="147"/>
      <c r="AD153" s="147"/>
      <c r="AE153" s="147"/>
      <c r="AF153" s="147"/>
      <c r="AG153" s="147" t="s">
        <v>225</v>
      </c>
      <c r="AH153" s="147">
        <v>0</v>
      </c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ht="22.5" outlineLevel="1" x14ac:dyDescent="0.2">
      <c r="A154" s="154"/>
      <c r="B154" s="155"/>
      <c r="C154" s="192" t="s">
        <v>369</v>
      </c>
      <c r="D154" s="187"/>
      <c r="E154" s="188">
        <v>3.76</v>
      </c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47"/>
      <c r="Z154" s="147"/>
      <c r="AA154" s="147"/>
      <c r="AB154" s="147"/>
      <c r="AC154" s="147"/>
      <c r="AD154" s="147"/>
      <c r="AE154" s="147"/>
      <c r="AF154" s="147"/>
      <c r="AG154" s="147" t="s">
        <v>225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 x14ac:dyDescent="0.2">
      <c r="A155" s="166">
        <v>35</v>
      </c>
      <c r="B155" s="167" t="s">
        <v>370</v>
      </c>
      <c r="C155" s="196" t="s">
        <v>371</v>
      </c>
      <c r="D155" s="168" t="s">
        <v>221</v>
      </c>
      <c r="E155" s="169">
        <v>6963.4096</v>
      </c>
      <c r="F155" s="170"/>
      <c r="G155" s="171">
        <f>ROUND(E155*F155,2)</f>
        <v>0</v>
      </c>
      <c r="H155" s="170"/>
      <c r="I155" s="171">
        <f>ROUND(E155*H155,2)</f>
        <v>0</v>
      </c>
      <c r="J155" s="170"/>
      <c r="K155" s="171">
        <f>ROUND(E155*J155,2)</f>
        <v>0</v>
      </c>
      <c r="L155" s="171">
        <v>15</v>
      </c>
      <c r="M155" s="171">
        <f>G155*(1+L155/100)</f>
        <v>0</v>
      </c>
      <c r="N155" s="171">
        <v>8.0000000000000002E-3</v>
      </c>
      <c r="O155" s="171">
        <f>ROUND(E155*N155,2)</f>
        <v>55.71</v>
      </c>
      <c r="P155" s="171">
        <v>0</v>
      </c>
      <c r="Q155" s="171">
        <f>ROUND(E155*P155,2)</f>
        <v>0</v>
      </c>
      <c r="R155" s="171"/>
      <c r="S155" s="171" t="s">
        <v>222</v>
      </c>
      <c r="T155" s="172" t="s">
        <v>223</v>
      </c>
      <c r="U155" s="157">
        <v>0.111</v>
      </c>
      <c r="V155" s="157">
        <f>ROUND(E155*U155,2)</f>
        <v>772.94</v>
      </c>
      <c r="W155" s="157"/>
      <c r="X155" s="157" t="s">
        <v>187</v>
      </c>
      <c r="Y155" s="147"/>
      <c r="Z155" s="147"/>
      <c r="AA155" s="147"/>
      <c r="AB155" s="147"/>
      <c r="AC155" s="147"/>
      <c r="AD155" s="147"/>
      <c r="AE155" s="147"/>
      <c r="AF155" s="147"/>
      <c r="AG155" s="147" t="s">
        <v>188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1" x14ac:dyDescent="0.2">
      <c r="A156" s="154"/>
      <c r="B156" s="155"/>
      <c r="C156" s="192" t="s">
        <v>334</v>
      </c>
      <c r="D156" s="187"/>
      <c r="E156" s="188">
        <v>6963.41</v>
      </c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47"/>
      <c r="Z156" s="147"/>
      <c r="AA156" s="147"/>
      <c r="AB156" s="147"/>
      <c r="AC156" s="147"/>
      <c r="AD156" s="147"/>
      <c r="AE156" s="147"/>
      <c r="AF156" s="147"/>
      <c r="AG156" s="147" t="s">
        <v>225</v>
      </c>
      <c r="AH156" s="147">
        <v>0</v>
      </c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ht="22.5" outlineLevel="1" x14ac:dyDescent="0.2">
      <c r="A157" s="166">
        <v>36</v>
      </c>
      <c r="B157" s="167" t="s">
        <v>372</v>
      </c>
      <c r="C157" s="183" t="s">
        <v>373</v>
      </c>
      <c r="D157" s="168" t="s">
        <v>221</v>
      </c>
      <c r="E157" s="169">
        <v>550</v>
      </c>
      <c r="F157" s="170"/>
      <c r="G157" s="171">
        <f>ROUND(E157*F157,2)</f>
        <v>0</v>
      </c>
      <c r="H157" s="170"/>
      <c r="I157" s="171">
        <f>ROUND(E157*H157,2)</f>
        <v>0</v>
      </c>
      <c r="J157" s="170"/>
      <c r="K157" s="171">
        <f>ROUND(E157*J157,2)</f>
        <v>0</v>
      </c>
      <c r="L157" s="171">
        <v>15</v>
      </c>
      <c r="M157" s="171">
        <f>G157*(1+L157/100)</f>
        <v>0</v>
      </c>
      <c r="N157" s="171">
        <v>3.5000000000000001E-3</v>
      </c>
      <c r="O157" s="171">
        <f>ROUND(E157*N157,2)</f>
        <v>1.93</v>
      </c>
      <c r="P157" s="171">
        <v>0</v>
      </c>
      <c r="Q157" s="171">
        <f>ROUND(E157*P157,2)</f>
        <v>0</v>
      </c>
      <c r="R157" s="171"/>
      <c r="S157" s="171" t="s">
        <v>222</v>
      </c>
      <c r="T157" s="172" t="s">
        <v>223</v>
      </c>
      <c r="U157" s="157">
        <v>0.3</v>
      </c>
      <c r="V157" s="157">
        <f>ROUND(E157*U157,2)</f>
        <v>165</v>
      </c>
      <c r="W157" s="157"/>
      <c r="X157" s="157" t="s">
        <v>187</v>
      </c>
      <c r="Y157" s="147"/>
      <c r="Z157" s="147"/>
      <c r="AA157" s="147"/>
      <c r="AB157" s="147"/>
      <c r="AC157" s="147"/>
      <c r="AD157" s="147"/>
      <c r="AE157" s="147"/>
      <c r="AF157" s="147"/>
      <c r="AG157" s="147" t="s">
        <v>188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1" x14ac:dyDescent="0.2">
      <c r="A158" s="154"/>
      <c r="B158" s="155"/>
      <c r="C158" s="192" t="s">
        <v>374</v>
      </c>
      <c r="D158" s="187"/>
      <c r="E158" s="188">
        <v>550</v>
      </c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47"/>
      <c r="Z158" s="147"/>
      <c r="AA158" s="147"/>
      <c r="AB158" s="147"/>
      <c r="AC158" s="147"/>
      <c r="AD158" s="147"/>
      <c r="AE158" s="147"/>
      <c r="AF158" s="147"/>
      <c r="AG158" s="147" t="s">
        <v>225</v>
      </c>
      <c r="AH158" s="147">
        <v>0</v>
      </c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1" x14ac:dyDescent="0.2">
      <c r="A159" s="166">
        <v>37</v>
      </c>
      <c r="B159" s="167" t="s">
        <v>375</v>
      </c>
      <c r="C159" s="183" t="s">
        <v>376</v>
      </c>
      <c r="D159" s="168" t="s">
        <v>221</v>
      </c>
      <c r="E159" s="169">
        <v>577.5</v>
      </c>
      <c r="F159" s="170"/>
      <c r="G159" s="171">
        <f>ROUND(E159*F159,2)</f>
        <v>0</v>
      </c>
      <c r="H159" s="170"/>
      <c r="I159" s="171">
        <f>ROUND(E159*H159,2)</f>
        <v>0</v>
      </c>
      <c r="J159" s="170"/>
      <c r="K159" s="171">
        <f>ROUND(E159*J159,2)</f>
        <v>0</v>
      </c>
      <c r="L159" s="171">
        <v>15</v>
      </c>
      <c r="M159" s="171">
        <f>G159*(1+L159/100)</f>
        <v>0</v>
      </c>
      <c r="N159" s="171">
        <v>4.0000000000000001E-3</v>
      </c>
      <c r="O159" s="171">
        <f>ROUND(E159*N159,2)</f>
        <v>2.31</v>
      </c>
      <c r="P159" s="171">
        <v>0</v>
      </c>
      <c r="Q159" s="171">
        <f>ROUND(E159*P159,2)</f>
        <v>0</v>
      </c>
      <c r="R159" s="171" t="s">
        <v>269</v>
      </c>
      <c r="S159" s="171" t="s">
        <v>222</v>
      </c>
      <c r="T159" s="172" t="s">
        <v>223</v>
      </c>
      <c r="U159" s="157">
        <v>0</v>
      </c>
      <c r="V159" s="157">
        <f>ROUND(E159*U159,2)</f>
        <v>0</v>
      </c>
      <c r="W159" s="157"/>
      <c r="X159" s="157" t="s">
        <v>270</v>
      </c>
      <c r="Y159" s="147"/>
      <c r="Z159" s="147"/>
      <c r="AA159" s="147"/>
      <c r="AB159" s="147"/>
      <c r="AC159" s="147"/>
      <c r="AD159" s="147"/>
      <c r="AE159" s="147"/>
      <c r="AF159" s="147"/>
      <c r="AG159" s="147" t="s">
        <v>377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1" x14ac:dyDescent="0.2">
      <c r="A160" s="154"/>
      <c r="B160" s="155"/>
      <c r="C160" s="192" t="s">
        <v>378</v>
      </c>
      <c r="D160" s="187"/>
      <c r="E160" s="188">
        <v>577.5</v>
      </c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47"/>
      <c r="Z160" s="147"/>
      <c r="AA160" s="147"/>
      <c r="AB160" s="147"/>
      <c r="AC160" s="147"/>
      <c r="AD160" s="147"/>
      <c r="AE160" s="147"/>
      <c r="AF160" s="147"/>
      <c r="AG160" s="147" t="s">
        <v>225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1" x14ac:dyDescent="0.2">
      <c r="A161" s="166">
        <v>38</v>
      </c>
      <c r="B161" s="167" t="s">
        <v>379</v>
      </c>
      <c r="C161" s="183" t="s">
        <v>380</v>
      </c>
      <c r="D161" s="168" t="s">
        <v>381</v>
      </c>
      <c r="E161" s="169">
        <v>74.8</v>
      </c>
      <c r="F161" s="170"/>
      <c r="G161" s="171">
        <f>ROUND(E161*F161,2)</f>
        <v>0</v>
      </c>
      <c r="H161" s="170"/>
      <c r="I161" s="171">
        <f>ROUND(E161*H161,2)</f>
        <v>0</v>
      </c>
      <c r="J161" s="170"/>
      <c r="K161" s="171">
        <f>ROUND(E161*J161,2)</f>
        <v>0</v>
      </c>
      <c r="L161" s="171">
        <v>15</v>
      </c>
      <c r="M161" s="171">
        <f>G161*(1+L161/100)</f>
        <v>0</v>
      </c>
      <c r="N161" s="171">
        <v>0</v>
      </c>
      <c r="O161" s="171">
        <f>ROUND(E161*N161,2)</f>
        <v>0</v>
      </c>
      <c r="P161" s="171">
        <v>0</v>
      </c>
      <c r="Q161" s="171">
        <f>ROUND(E161*P161,2)</f>
        <v>0</v>
      </c>
      <c r="R161" s="171"/>
      <c r="S161" s="171" t="s">
        <v>222</v>
      </c>
      <c r="T161" s="172" t="s">
        <v>223</v>
      </c>
      <c r="U161" s="157">
        <v>0.16</v>
      </c>
      <c r="V161" s="157">
        <f>ROUND(E161*U161,2)</f>
        <v>11.97</v>
      </c>
      <c r="W161" s="157"/>
      <c r="X161" s="157" t="s">
        <v>187</v>
      </c>
      <c r="Y161" s="147"/>
      <c r="Z161" s="147"/>
      <c r="AA161" s="147"/>
      <c r="AB161" s="147"/>
      <c r="AC161" s="147"/>
      <c r="AD161" s="147"/>
      <c r="AE161" s="147"/>
      <c r="AF161" s="147"/>
      <c r="AG161" s="147" t="s">
        <v>278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1" x14ac:dyDescent="0.2">
      <c r="A162" s="154"/>
      <c r="B162" s="155"/>
      <c r="C162" s="192" t="s">
        <v>382</v>
      </c>
      <c r="D162" s="187"/>
      <c r="E162" s="188">
        <v>74.8</v>
      </c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  <c r="U162" s="157"/>
      <c r="V162" s="157"/>
      <c r="W162" s="157"/>
      <c r="X162" s="157"/>
      <c r="Y162" s="147"/>
      <c r="Z162" s="147"/>
      <c r="AA162" s="147"/>
      <c r="AB162" s="147"/>
      <c r="AC162" s="147"/>
      <c r="AD162" s="147"/>
      <c r="AE162" s="147"/>
      <c r="AF162" s="147"/>
      <c r="AG162" s="147" t="s">
        <v>225</v>
      </c>
      <c r="AH162" s="147">
        <v>0</v>
      </c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1" x14ac:dyDescent="0.2">
      <c r="A163" s="166">
        <v>39</v>
      </c>
      <c r="B163" s="167" t="s">
        <v>383</v>
      </c>
      <c r="C163" s="196" t="s">
        <v>384</v>
      </c>
      <c r="D163" s="168" t="s">
        <v>381</v>
      </c>
      <c r="E163" s="169">
        <v>135.96</v>
      </c>
      <c r="F163" s="170"/>
      <c r="G163" s="171">
        <f>ROUND(E163*F163,2)</f>
        <v>0</v>
      </c>
      <c r="H163" s="170"/>
      <c r="I163" s="171">
        <f>ROUND(E163*H163,2)</f>
        <v>0</v>
      </c>
      <c r="J163" s="170"/>
      <c r="K163" s="171">
        <f>ROUND(E163*J163,2)</f>
        <v>0</v>
      </c>
      <c r="L163" s="171">
        <v>15</v>
      </c>
      <c r="M163" s="171">
        <f>G163*(1+L163/100)</f>
        <v>0</v>
      </c>
      <c r="N163" s="171">
        <v>4.8000000000000001E-4</v>
      </c>
      <c r="O163" s="171">
        <f>ROUND(E163*N163,2)</f>
        <v>7.0000000000000007E-2</v>
      </c>
      <c r="P163" s="171">
        <v>0</v>
      </c>
      <c r="Q163" s="171">
        <f>ROUND(E163*P163,2)</f>
        <v>0</v>
      </c>
      <c r="R163" s="171"/>
      <c r="S163" s="171" t="s">
        <v>385</v>
      </c>
      <c r="T163" s="172" t="s">
        <v>385</v>
      </c>
      <c r="U163" s="157">
        <v>0.21360000000000001</v>
      </c>
      <c r="V163" s="157">
        <f>ROUND(E163*U163,2)</f>
        <v>29.04</v>
      </c>
      <c r="W163" s="157"/>
      <c r="X163" s="157" t="s">
        <v>187</v>
      </c>
      <c r="Y163" s="147"/>
      <c r="Z163" s="147"/>
      <c r="AA163" s="147"/>
      <c r="AB163" s="147"/>
      <c r="AC163" s="147"/>
      <c r="AD163" s="147"/>
      <c r="AE163" s="147"/>
      <c r="AF163" s="147"/>
      <c r="AG163" s="147" t="s">
        <v>188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54"/>
      <c r="B164" s="155"/>
      <c r="C164" s="192" t="s">
        <v>386</v>
      </c>
      <c r="D164" s="187"/>
      <c r="E164" s="188">
        <v>67.98</v>
      </c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47"/>
      <c r="Z164" s="147"/>
      <c r="AA164" s="147"/>
      <c r="AB164" s="147"/>
      <c r="AC164" s="147"/>
      <c r="AD164" s="147"/>
      <c r="AE164" s="147"/>
      <c r="AF164" s="147"/>
      <c r="AG164" s="147" t="s">
        <v>225</v>
      </c>
      <c r="AH164" s="147">
        <v>0</v>
      </c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 x14ac:dyDescent="0.2">
      <c r="A165" s="154"/>
      <c r="B165" s="155"/>
      <c r="C165" s="192" t="s">
        <v>387</v>
      </c>
      <c r="D165" s="187"/>
      <c r="E165" s="188">
        <v>67.98</v>
      </c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47"/>
      <c r="Z165" s="147"/>
      <c r="AA165" s="147"/>
      <c r="AB165" s="147"/>
      <c r="AC165" s="147"/>
      <c r="AD165" s="147"/>
      <c r="AE165" s="147"/>
      <c r="AF165" s="147"/>
      <c r="AG165" s="147" t="s">
        <v>225</v>
      </c>
      <c r="AH165" s="147">
        <v>0</v>
      </c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1" x14ac:dyDescent="0.2">
      <c r="A166" s="166">
        <v>40</v>
      </c>
      <c r="B166" s="167" t="s">
        <v>388</v>
      </c>
      <c r="C166" s="196" t="s">
        <v>389</v>
      </c>
      <c r="D166" s="168" t="s">
        <v>381</v>
      </c>
      <c r="E166" s="169">
        <v>155.94</v>
      </c>
      <c r="F166" s="170"/>
      <c r="G166" s="171">
        <f>ROUND(E166*F166,2)</f>
        <v>0</v>
      </c>
      <c r="H166" s="170"/>
      <c r="I166" s="171">
        <f>ROUND(E166*H166,2)</f>
        <v>0</v>
      </c>
      <c r="J166" s="170"/>
      <c r="K166" s="171">
        <f>ROUND(E166*J166,2)</f>
        <v>0</v>
      </c>
      <c r="L166" s="171">
        <v>15</v>
      </c>
      <c r="M166" s="171">
        <f>G166*(1+L166/100)</f>
        <v>0</v>
      </c>
      <c r="N166" s="171">
        <v>8.0000000000000007E-5</v>
      </c>
      <c r="O166" s="171">
        <f>ROUND(E166*N166,2)</f>
        <v>0.01</v>
      </c>
      <c r="P166" s="171">
        <v>0</v>
      </c>
      <c r="Q166" s="171">
        <f>ROUND(E166*P166,2)</f>
        <v>0</v>
      </c>
      <c r="R166" s="171"/>
      <c r="S166" s="171" t="s">
        <v>222</v>
      </c>
      <c r="T166" s="172" t="s">
        <v>223</v>
      </c>
      <c r="U166" s="157">
        <v>0.21360000000000001</v>
      </c>
      <c r="V166" s="157">
        <f>ROUND(E166*U166,2)</f>
        <v>33.31</v>
      </c>
      <c r="W166" s="157"/>
      <c r="X166" s="157" t="s">
        <v>187</v>
      </c>
      <c r="Y166" s="147"/>
      <c r="Z166" s="147"/>
      <c r="AA166" s="147"/>
      <c r="AB166" s="147"/>
      <c r="AC166" s="147"/>
      <c r="AD166" s="147"/>
      <c r="AE166" s="147"/>
      <c r="AF166" s="147"/>
      <c r="AG166" s="147" t="s">
        <v>188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1" x14ac:dyDescent="0.2">
      <c r="A167" s="154"/>
      <c r="B167" s="155"/>
      <c r="C167" s="192" t="s">
        <v>390</v>
      </c>
      <c r="D167" s="187"/>
      <c r="E167" s="188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47"/>
      <c r="Z167" s="147"/>
      <c r="AA167" s="147"/>
      <c r="AB167" s="147"/>
      <c r="AC167" s="147"/>
      <c r="AD167" s="147"/>
      <c r="AE167" s="147"/>
      <c r="AF167" s="147"/>
      <c r="AG167" s="147" t="s">
        <v>225</v>
      </c>
      <c r="AH167" s="147">
        <v>0</v>
      </c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1" x14ac:dyDescent="0.2">
      <c r="A168" s="154"/>
      <c r="B168" s="155"/>
      <c r="C168" s="192" t="s">
        <v>391</v>
      </c>
      <c r="D168" s="187"/>
      <c r="E168" s="188">
        <v>63.18</v>
      </c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47"/>
      <c r="Z168" s="147"/>
      <c r="AA168" s="147"/>
      <c r="AB168" s="147"/>
      <c r="AC168" s="147"/>
      <c r="AD168" s="147"/>
      <c r="AE168" s="147"/>
      <c r="AF168" s="147"/>
      <c r="AG168" s="147" t="s">
        <v>225</v>
      </c>
      <c r="AH168" s="147">
        <v>0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1" x14ac:dyDescent="0.2">
      <c r="A169" s="154"/>
      <c r="B169" s="155"/>
      <c r="C169" s="192" t="s">
        <v>392</v>
      </c>
      <c r="D169" s="187"/>
      <c r="E169" s="188">
        <v>58.38</v>
      </c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47"/>
      <c r="Z169" s="147"/>
      <c r="AA169" s="147"/>
      <c r="AB169" s="147"/>
      <c r="AC169" s="147"/>
      <c r="AD169" s="147"/>
      <c r="AE169" s="147"/>
      <c r="AF169" s="147"/>
      <c r="AG169" s="147" t="s">
        <v>225</v>
      </c>
      <c r="AH169" s="147">
        <v>0</v>
      </c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1" x14ac:dyDescent="0.2">
      <c r="A170" s="154"/>
      <c r="B170" s="155"/>
      <c r="C170" s="192" t="s">
        <v>393</v>
      </c>
      <c r="D170" s="187"/>
      <c r="E170" s="188">
        <v>12</v>
      </c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47"/>
      <c r="Z170" s="147"/>
      <c r="AA170" s="147"/>
      <c r="AB170" s="147"/>
      <c r="AC170" s="147"/>
      <c r="AD170" s="147"/>
      <c r="AE170" s="147"/>
      <c r="AF170" s="147"/>
      <c r="AG170" s="147" t="s">
        <v>225</v>
      </c>
      <c r="AH170" s="147">
        <v>0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1" x14ac:dyDescent="0.2">
      <c r="A171" s="154"/>
      <c r="B171" s="155"/>
      <c r="C171" s="192" t="s">
        <v>394</v>
      </c>
      <c r="D171" s="187"/>
      <c r="E171" s="188">
        <v>11.19</v>
      </c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  <c r="Q171" s="157"/>
      <c r="R171" s="157"/>
      <c r="S171" s="157"/>
      <c r="T171" s="157"/>
      <c r="U171" s="157"/>
      <c r="V171" s="157"/>
      <c r="W171" s="157"/>
      <c r="X171" s="157"/>
      <c r="Y171" s="147"/>
      <c r="Z171" s="147"/>
      <c r="AA171" s="147"/>
      <c r="AB171" s="147"/>
      <c r="AC171" s="147"/>
      <c r="AD171" s="147"/>
      <c r="AE171" s="147"/>
      <c r="AF171" s="147"/>
      <c r="AG171" s="147" t="s">
        <v>225</v>
      </c>
      <c r="AH171" s="147">
        <v>0</v>
      </c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1" x14ac:dyDescent="0.2">
      <c r="A172" s="154"/>
      <c r="B172" s="155"/>
      <c r="C172" s="192" t="s">
        <v>395</v>
      </c>
      <c r="D172" s="187"/>
      <c r="E172" s="188">
        <v>11.19</v>
      </c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47"/>
      <c r="Z172" s="147"/>
      <c r="AA172" s="147"/>
      <c r="AB172" s="147"/>
      <c r="AC172" s="147"/>
      <c r="AD172" s="147"/>
      <c r="AE172" s="147"/>
      <c r="AF172" s="147"/>
      <c r="AG172" s="147" t="s">
        <v>225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ht="22.5" outlineLevel="1" x14ac:dyDescent="0.2">
      <c r="A173" s="166">
        <v>41</v>
      </c>
      <c r="B173" s="167" t="s">
        <v>396</v>
      </c>
      <c r="C173" s="196" t="s">
        <v>397</v>
      </c>
      <c r="D173" s="168" t="s">
        <v>221</v>
      </c>
      <c r="E173" s="169">
        <v>376.27199999999999</v>
      </c>
      <c r="F173" s="170"/>
      <c r="G173" s="171">
        <f>ROUND(E173*F173,2)</f>
        <v>0</v>
      </c>
      <c r="H173" s="170"/>
      <c r="I173" s="171">
        <f>ROUND(E173*H173,2)</f>
        <v>0</v>
      </c>
      <c r="J173" s="170"/>
      <c r="K173" s="171">
        <f>ROUND(E173*J173,2)</f>
        <v>0</v>
      </c>
      <c r="L173" s="171">
        <v>15</v>
      </c>
      <c r="M173" s="171">
        <f>G173*(1+L173/100)</f>
        <v>0</v>
      </c>
      <c r="N173" s="171">
        <v>1.7129999999999999E-2</v>
      </c>
      <c r="O173" s="171">
        <f>ROUND(E173*N173,2)</f>
        <v>6.45</v>
      </c>
      <c r="P173" s="171">
        <v>0</v>
      </c>
      <c r="Q173" s="171">
        <f>ROUND(E173*P173,2)</f>
        <v>0</v>
      </c>
      <c r="R173" s="171"/>
      <c r="S173" s="171" t="s">
        <v>222</v>
      </c>
      <c r="T173" s="172" t="s">
        <v>223</v>
      </c>
      <c r="U173" s="157">
        <v>1.2558</v>
      </c>
      <c r="V173" s="157">
        <f>ROUND(E173*U173,2)</f>
        <v>472.52</v>
      </c>
      <c r="W173" s="157"/>
      <c r="X173" s="157" t="s">
        <v>187</v>
      </c>
      <c r="Y173" s="147"/>
      <c r="Z173" s="147"/>
      <c r="AA173" s="147"/>
      <c r="AB173" s="147"/>
      <c r="AC173" s="147"/>
      <c r="AD173" s="147"/>
      <c r="AE173" s="147"/>
      <c r="AF173" s="147"/>
      <c r="AG173" s="147" t="s">
        <v>278</v>
      </c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">
      <c r="A174" s="154"/>
      <c r="B174" s="155"/>
      <c r="C174" s="192" t="s">
        <v>398</v>
      </c>
      <c r="D174" s="187"/>
      <c r="E174" s="188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47"/>
      <c r="Z174" s="147"/>
      <c r="AA174" s="147"/>
      <c r="AB174" s="147"/>
      <c r="AC174" s="147"/>
      <c r="AD174" s="147"/>
      <c r="AE174" s="147"/>
      <c r="AF174" s="147"/>
      <c r="AG174" s="147" t="s">
        <v>225</v>
      </c>
      <c r="AH174" s="147">
        <v>0</v>
      </c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ht="22.5" outlineLevel="1" x14ac:dyDescent="0.2">
      <c r="A175" s="154"/>
      <c r="B175" s="155"/>
      <c r="C175" s="192" t="s">
        <v>399</v>
      </c>
      <c r="D175" s="187"/>
      <c r="E175" s="188">
        <v>176.74799999999999</v>
      </c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47"/>
      <c r="Z175" s="147"/>
      <c r="AA175" s="147"/>
      <c r="AB175" s="147"/>
      <c r="AC175" s="147"/>
      <c r="AD175" s="147"/>
      <c r="AE175" s="147"/>
      <c r="AF175" s="147"/>
      <c r="AG175" s="147" t="s">
        <v>225</v>
      </c>
      <c r="AH175" s="147">
        <v>0</v>
      </c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">
      <c r="A176" s="154"/>
      <c r="B176" s="155"/>
      <c r="C176" s="192" t="s">
        <v>400</v>
      </c>
      <c r="D176" s="187"/>
      <c r="E176" s="188">
        <v>151.78800000000001</v>
      </c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47"/>
      <c r="Z176" s="147"/>
      <c r="AA176" s="147"/>
      <c r="AB176" s="147"/>
      <c r="AC176" s="147"/>
      <c r="AD176" s="147"/>
      <c r="AE176" s="147"/>
      <c r="AF176" s="147"/>
      <c r="AG176" s="147" t="s">
        <v>225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1" x14ac:dyDescent="0.2">
      <c r="A177" s="154"/>
      <c r="B177" s="155"/>
      <c r="C177" s="192" t="s">
        <v>401</v>
      </c>
      <c r="D177" s="187"/>
      <c r="E177" s="188">
        <v>58.344000000000001</v>
      </c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47"/>
      <c r="Z177" s="147"/>
      <c r="AA177" s="147"/>
      <c r="AB177" s="147"/>
      <c r="AC177" s="147"/>
      <c r="AD177" s="147"/>
      <c r="AE177" s="147"/>
      <c r="AF177" s="147"/>
      <c r="AG177" s="147" t="s">
        <v>225</v>
      </c>
      <c r="AH177" s="147">
        <v>0</v>
      </c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1" x14ac:dyDescent="0.2">
      <c r="A178" s="154"/>
      <c r="B178" s="155"/>
      <c r="C178" s="192" t="s">
        <v>402</v>
      </c>
      <c r="D178" s="187"/>
      <c r="E178" s="188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47"/>
      <c r="Z178" s="147"/>
      <c r="AA178" s="147"/>
      <c r="AB178" s="147"/>
      <c r="AC178" s="147"/>
      <c r="AD178" s="147"/>
      <c r="AE178" s="147"/>
      <c r="AF178" s="147"/>
      <c r="AG178" s="147" t="s">
        <v>225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ht="22.5" outlineLevel="1" x14ac:dyDescent="0.2">
      <c r="A179" s="154"/>
      <c r="B179" s="155"/>
      <c r="C179" s="192" t="s">
        <v>403</v>
      </c>
      <c r="D179" s="187"/>
      <c r="E179" s="188">
        <v>-39.840000000000003</v>
      </c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47"/>
      <c r="Z179" s="147"/>
      <c r="AA179" s="147"/>
      <c r="AB179" s="147"/>
      <c r="AC179" s="147"/>
      <c r="AD179" s="147"/>
      <c r="AE179" s="147"/>
      <c r="AF179" s="147"/>
      <c r="AG179" s="147" t="s">
        <v>225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1" x14ac:dyDescent="0.2">
      <c r="A180" s="154"/>
      <c r="B180" s="155"/>
      <c r="C180" s="192" t="s">
        <v>404</v>
      </c>
      <c r="D180" s="187"/>
      <c r="E180" s="188">
        <v>-24.48</v>
      </c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47"/>
      <c r="Z180" s="147"/>
      <c r="AA180" s="147"/>
      <c r="AB180" s="147"/>
      <c r="AC180" s="147"/>
      <c r="AD180" s="147"/>
      <c r="AE180" s="147"/>
      <c r="AF180" s="147"/>
      <c r="AG180" s="147" t="s">
        <v>225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1" x14ac:dyDescent="0.2">
      <c r="A181" s="154"/>
      <c r="B181" s="155"/>
      <c r="C181" s="192" t="s">
        <v>405</v>
      </c>
      <c r="D181" s="187"/>
      <c r="E181" s="188"/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47"/>
      <c r="Z181" s="147"/>
      <c r="AA181" s="147"/>
      <c r="AB181" s="147"/>
      <c r="AC181" s="147"/>
      <c r="AD181" s="147"/>
      <c r="AE181" s="147"/>
      <c r="AF181" s="147"/>
      <c r="AG181" s="147" t="s">
        <v>225</v>
      </c>
      <c r="AH181" s="147">
        <v>0</v>
      </c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1" x14ac:dyDescent="0.2">
      <c r="A182" s="154"/>
      <c r="B182" s="155"/>
      <c r="C182" s="192" t="s">
        <v>406</v>
      </c>
      <c r="D182" s="187"/>
      <c r="E182" s="188">
        <v>26.856000000000002</v>
      </c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47"/>
      <c r="Z182" s="147"/>
      <c r="AA182" s="147"/>
      <c r="AB182" s="147"/>
      <c r="AC182" s="147"/>
      <c r="AD182" s="147"/>
      <c r="AE182" s="147"/>
      <c r="AF182" s="147"/>
      <c r="AG182" s="147" t="s">
        <v>225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1" x14ac:dyDescent="0.2">
      <c r="A183" s="154"/>
      <c r="B183" s="155"/>
      <c r="C183" s="192" t="s">
        <v>407</v>
      </c>
      <c r="D183" s="187"/>
      <c r="E183" s="188">
        <v>26.856000000000002</v>
      </c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47"/>
      <c r="Z183" s="147"/>
      <c r="AA183" s="147"/>
      <c r="AB183" s="147"/>
      <c r="AC183" s="147"/>
      <c r="AD183" s="147"/>
      <c r="AE183" s="147"/>
      <c r="AF183" s="147"/>
      <c r="AG183" s="147" t="s">
        <v>225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ht="33.75" outlineLevel="1" x14ac:dyDescent="0.2">
      <c r="A184" s="166">
        <v>42</v>
      </c>
      <c r="B184" s="167" t="s">
        <v>408</v>
      </c>
      <c r="C184" s="196" t="s">
        <v>409</v>
      </c>
      <c r="D184" s="168" t="s">
        <v>221</v>
      </c>
      <c r="E184" s="169">
        <v>33.6</v>
      </c>
      <c r="F184" s="170"/>
      <c r="G184" s="171">
        <f>ROUND(E184*F184,2)</f>
        <v>0</v>
      </c>
      <c r="H184" s="170"/>
      <c r="I184" s="171">
        <f>ROUND(E184*H184,2)</f>
        <v>0</v>
      </c>
      <c r="J184" s="170"/>
      <c r="K184" s="171">
        <f>ROUND(E184*J184,2)</f>
        <v>0</v>
      </c>
      <c r="L184" s="171">
        <v>15</v>
      </c>
      <c r="M184" s="171">
        <f>G184*(1+L184/100)</f>
        <v>0</v>
      </c>
      <c r="N184" s="171">
        <v>1.111E-2</v>
      </c>
      <c r="O184" s="171">
        <f>ROUND(E184*N184,2)</f>
        <v>0.37</v>
      </c>
      <c r="P184" s="171">
        <v>0</v>
      </c>
      <c r="Q184" s="171">
        <f>ROUND(E184*P184,2)</f>
        <v>0</v>
      </c>
      <c r="R184" s="171"/>
      <c r="S184" s="171" t="s">
        <v>222</v>
      </c>
      <c r="T184" s="172" t="s">
        <v>223</v>
      </c>
      <c r="U184" s="157">
        <v>0.85699999999999998</v>
      </c>
      <c r="V184" s="157">
        <f>ROUND(E184*U184,2)</f>
        <v>28.8</v>
      </c>
      <c r="W184" s="157"/>
      <c r="X184" s="157" t="s">
        <v>187</v>
      </c>
      <c r="Y184" s="147"/>
      <c r="Z184" s="147"/>
      <c r="AA184" s="147"/>
      <c r="AB184" s="147"/>
      <c r="AC184" s="147"/>
      <c r="AD184" s="147"/>
      <c r="AE184" s="147"/>
      <c r="AF184" s="147"/>
      <c r="AG184" s="147" t="s">
        <v>188</v>
      </c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1" x14ac:dyDescent="0.2">
      <c r="A185" s="154"/>
      <c r="B185" s="155"/>
      <c r="C185" s="192" t="s">
        <v>410</v>
      </c>
      <c r="D185" s="187"/>
      <c r="E185" s="188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47"/>
      <c r="Z185" s="147"/>
      <c r="AA185" s="147"/>
      <c r="AB185" s="147"/>
      <c r="AC185" s="147"/>
      <c r="AD185" s="147"/>
      <c r="AE185" s="147"/>
      <c r="AF185" s="147"/>
      <c r="AG185" s="147" t="s">
        <v>225</v>
      </c>
      <c r="AH185" s="147">
        <v>0</v>
      </c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1" x14ac:dyDescent="0.2">
      <c r="A186" s="154"/>
      <c r="B186" s="155"/>
      <c r="C186" s="192" t="s">
        <v>411</v>
      </c>
      <c r="D186" s="187"/>
      <c r="E186" s="188">
        <v>4.8</v>
      </c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47"/>
      <c r="Z186" s="147"/>
      <c r="AA186" s="147"/>
      <c r="AB186" s="147"/>
      <c r="AC186" s="147"/>
      <c r="AD186" s="147"/>
      <c r="AE186" s="147"/>
      <c r="AF186" s="147"/>
      <c r="AG186" s="147" t="s">
        <v>225</v>
      </c>
      <c r="AH186" s="147">
        <v>0</v>
      </c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1" x14ac:dyDescent="0.2">
      <c r="A187" s="154"/>
      <c r="B187" s="155"/>
      <c r="C187" s="192" t="s">
        <v>412</v>
      </c>
      <c r="D187" s="187"/>
      <c r="E187" s="188">
        <v>28.8</v>
      </c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47"/>
      <c r="Z187" s="147"/>
      <c r="AA187" s="147"/>
      <c r="AB187" s="147"/>
      <c r="AC187" s="147"/>
      <c r="AD187" s="147"/>
      <c r="AE187" s="147"/>
      <c r="AF187" s="147"/>
      <c r="AG187" s="147" t="s">
        <v>225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ht="22.5" outlineLevel="1" x14ac:dyDescent="0.2">
      <c r="A188" s="166">
        <v>43</v>
      </c>
      <c r="B188" s="167" t="s">
        <v>413</v>
      </c>
      <c r="C188" s="196" t="s">
        <v>414</v>
      </c>
      <c r="D188" s="168" t="s">
        <v>221</v>
      </c>
      <c r="E188" s="169">
        <v>42.28</v>
      </c>
      <c r="F188" s="170"/>
      <c r="G188" s="171">
        <f>ROUND(E188*F188,2)</f>
        <v>0</v>
      </c>
      <c r="H188" s="170"/>
      <c r="I188" s="171">
        <f>ROUND(E188*H188,2)</f>
        <v>0</v>
      </c>
      <c r="J188" s="170"/>
      <c r="K188" s="171">
        <f>ROUND(E188*J188,2)</f>
        <v>0</v>
      </c>
      <c r="L188" s="171">
        <v>15</v>
      </c>
      <c r="M188" s="171">
        <f>G188*(1+L188/100)</f>
        <v>0</v>
      </c>
      <c r="N188" s="171">
        <v>1.6219999999999998E-2</v>
      </c>
      <c r="O188" s="171">
        <f>ROUND(E188*N188,2)</f>
        <v>0.69</v>
      </c>
      <c r="P188" s="171">
        <v>0</v>
      </c>
      <c r="Q188" s="171">
        <f>ROUND(E188*P188,2)</f>
        <v>0</v>
      </c>
      <c r="R188" s="171"/>
      <c r="S188" s="171" t="s">
        <v>222</v>
      </c>
      <c r="T188" s="172" t="s">
        <v>223</v>
      </c>
      <c r="U188" s="157">
        <v>2.9020000000000001</v>
      </c>
      <c r="V188" s="157">
        <f>ROUND(E188*U188,2)</f>
        <v>122.7</v>
      </c>
      <c r="W188" s="157"/>
      <c r="X188" s="157" t="s">
        <v>187</v>
      </c>
      <c r="Y188" s="147"/>
      <c r="Z188" s="147"/>
      <c r="AA188" s="147"/>
      <c r="AB188" s="147"/>
      <c r="AC188" s="147"/>
      <c r="AD188" s="147"/>
      <c r="AE188" s="147"/>
      <c r="AF188" s="147"/>
      <c r="AG188" s="147" t="s">
        <v>278</v>
      </c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1" x14ac:dyDescent="0.2">
      <c r="A189" s="154"/>
      <c r="B189" s="155"/>
      <c r="C189" s="192" t="s">
        <v>341</v>
      </c>
      <c r="D189" s="187"/>
      <c r="E189" s="188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47"/>
      <c r="Z189" s="147"/>
      <c r="AA189" s="147"/>
      <c r="AB189" s="147"/>
      <c r="AC189" s="147"/>
      <c r="AD189" s="147"/>
      <c r="AE189" s="147"/>
      <c r="AF189" s="147"/>
      <c r="AG189" s="147" t="s">
        <v>225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1" x14ac:dyDescent="0.2">
      <c r="A190" s="154"/>
      <c r="B190" s="155"/>
      <c r="C190" s="193" t="s">
        <v>299</v>
      </c>
      <c r="D190" s="189"/>
      <c r="E190" s="190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47"/>
      <c r="Z190" s="147"/>
      <c r="AA190" s="147"/>
      <c r="AB190" s="147"/>
      <c r="AC190" s="147"/>
      <c r="AD190" s="147"/>
      <c r="AE190" s="147"/>
      <c r="AF190" s="147"/>
      <c r="AG190" s="147" t="s">
        <v>225</v>
      </c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ht="22.5" outlineLevel="1" x14ac:dyDescent="0.2">
      <c r="A191" s="154"/>
      <c r="B191" s="155"/>
      <c r="C191" s="194" t="s">
        <v>415</v>
      </c>
      <c r="D191" s="189"/>
      <c r="E191" s="190">
        <v>66.8</v>
      </c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47"/>
      <c r="Z191" s="147"/>
      <c r="AA191" s="147"/>
      <c r="AB191" s="147"/>
      <c r="AC191" s="147"/>
      <c r="AD191" s="147"/>
      <c r="AE191" s="147"/>
      <c r="AF191" s="147"/>
      <c r="AG191" s="147" t="s">
        <v>225</v>
      </c>
      <c r="AH191" s="147">
        <v>2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ht="22.5" outlineLevel="1" x14ac:dyDescent="0.2">
      <c r="A192" s="154"/>
      <c r="B192" s="155"/>
      <c r="C192" s="194" t="s">
        <v>416</v>
      </c>
      <c r="D192" s="189"/>
      <c r="E192" s="190">
        <v>54</v>
      </c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47"/>
      <c r="Z192" s="147"/>
      <c r="AA192" s="147"/>
      <c r="AB192" s="147"/>
      <c r="AC192" s="147"/>
      <c r="AD192" s="147"/>
      <c r="AE192" s="147"/>
      <c r="AF192" s="147"/>
      <c r="AG192" s="147" t="s">
        <v>225</v>
      </c>
      <c r="AH192" s="147">
        <v>2</v>
      </c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1" x14ac:dyDescent="0.2">
      <c r="A193" s="154"/>
      <c r="B193" s="155"/>
      <c r="C193" s="193" t="s">
        <v>302</v>
      </c>
      <c r="D193" s="189"/>
      <c r="E193" s="190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47"/>
      <c r="Z193" s="147"/>
      <c r="AA193" s="147"/>
      <c r="AB193" s="147"/>
      <c r="AC193" s="147"/>
      <c r="AD193" s="147"/>
      <c r="AE193" s="147"/>
      <c r="AF193" s="147"/>
      <c r="AG193" s="147" t="s">
        <v>225</v>
      </c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1" x14ac:dyDescent="0.2">
      <c r="A194" s="154"/>
      <c r="B194" s="155"/>
      <c r="C194" s="192" t="s">
        <v>417</v>
      </c>
      <c r="D194" s="187"/>
      <c r="E194" s="188">
        <v>42.28</v>
      </c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47"/>
      <c r="Z194" s="147"/>
      <c r="AA194" s="147"/>
      <c r="AB194" s="147"/>
      <c r="AC194" s="147"/>
      <c r="AD194" s="147"/>
      <c r="AE194" s="147"/>
      <c r="AF194" s="147"/>
      <c r="AG194" s="147" t="s">
        <v>225</v>
      </c>
      <c r="AH194" s="147">
        <v>0</v>
      </c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ht="22.5" outlineLevel="1" x14ac:dyDescent="0.2">
      <c r="A195" s="166">
        <v>44</v>
      </c>
      <c r="B195" s="167" t="s">
        <v>418</v>
      </c>
      <c r="C195" s="196" t="s">
        <v>419</v>
      </c>
      <c r="D195" s="168" t="s">
        <v>221</v>
      </c>
      <c r="E195" s="169">
        <v>303.58999999999997</v>
      </c>
      <c r="F195" s="170"/>
      <c r="G195" s="171">
        <f>ROUND(E195*F195,2)</f>
        <v>0</v>
      </c>
      <c r="H195" s="170"/>
      <c r="I195" s="171">
        <f>ROUND(E195*H195,2)</f>
        <v>0</v>
      </c>
      <c r="J195" s="170"/>
      <c r="K195" s="171">
        <f>ROUND(E195*J195,2)</f>
        <v>0</v>
      </c>
      <c r="L195" s="171">
        <v>15</v>
      </c>
      <c r="M195" s="171">
        <f>G195*(1+L195/100)</f>
        <v>0</v>
      </c>
      <c r="N195" s="171">
        <v>9.0200000000000002E-3</v>
      </c>
      <c r="O195" s="171">
        <f>ROUND(E195*N195,2)</f>
        <v>2.74</v>
      </c>
      <c r="P195" s="171">
        <v>0</v>
      </c>
      <c r="Q195" s="171">
        <f>ROUND(E195*P195,2)</f>
        <v>0</v>
      </c>
      <c r="R195" s="171"/>
      <c r="S195" s="171" t="s">
        <v>222</v>
      </c>
      <c r="T195" s="172" t="s">
        <v>223</v>
      </c>
      <c r="U195" s="157">
        <v>1.5620000000000001</v>
      </c>
      <c r="V195" s="157">
        <f>ROUND(E195*U195,2)</f>
        <v>474.21</v>
      </c>
      <c r="W195" s="157"/>
      <c r="X195" s="157" t="s">
        <v>187</v>
      </c>
      <c r="Y195" s="147"/>
      <c r="Z195" s="147"/>
      <c r="AA195" s="147"/>
      <c r="AB195" s="147"/>
      <c r="AC195" s="147"/>
      <c r="AD195" s="147"/>
      <c r="AE195" s="147"/>
      <c r="AF195" s="147"/>
      <c r="AG195" s="147" t="s">
        <v>188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1" x14ac:dyDescent="0.2">
      <c r="A196" s="154"/>
      <c r="B196" s="155"/>
      <c r="C196" s="192" t="s">
        <v>420</v>
      </c>
      <c r="D196" s="187"/>
      <c r="E196" s="188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47"/>
      <c r="Z196" s="147"/>
      <c r="AA196" s="147"/>
      <c r="AB196" s="147"/>
      <c r="AC196" s="147"/>
      <c r="AD196" s="147"/>
      <c r="AE196" s="147"/>
      <c r="AF196" s="147"/>
      <c r="AG196" s="147" t="s">
        <v>225</v>
      </c>
      <c r="AH196" s="147">
        <v>0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1" x14ac:dyDescent="0.2">
      <c r="A197" s="154"/>
      <c r="B197" s="155"/>
      <c r="C197" s="193" t="s">
        <v>299</v>
      </c>
      <c r="D197" s="189"/>
      <c r="E197" s="190"/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47"/>
      <c r="Z197" s="147"/>
      <c r="AA197" s="147"/>
      <c r="AB197" s="147"/>
      <c r="AC197" s="147"/>
      <c r="AD197" s="147"/>
      <c r="AE197" s="147"/>
      <c r="AF197" s="147"/>
      <c r="AG197" s="147" t="s">
        <v>225</v>
      </c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1" x14ac:dyDescent="0.2">
      <c r="A198" s="154"/>
      <c r="B198" s="155"/>
      <c r="C198" s="194" t="s">
        <v>421</v>
      </c>
      <c r="D198" s="189"/>
      <c r="E198" s="190">
        <v>302.39999999999998</v>
      </c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  <c r="U198" s="157"/>
      <c r="V198" s="157"/>
      <c r="W198" s="157"/>
      <c r="X198" s="157"/>
      <c r="Y198" s="147"/>
      <c r="Z198" s="147"/>
      <c r="AA198" s="147"/>
      <c r="AB198" s="147"/>
      <c r="AC198" s="147"/>
      <c r="AD198" s="147"/>
      <c r="AE198" s="147"/>
      <c r="AF198" s="147"/>
      <c r="AG198" s="147" t="s">
        <v>225</v>
      </c>
      <c r="AH198" s="147">
        <v>2</v>
      </c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1" x14ac:dyDescent="0.2">
      <c r="A199" s="154"/>
      <c r="B199" s="155"/>
      <c r="C199" s="194" t="s">
        <v>422</v>
      </c>
      <c r="D199" s="189"/>
      <c r="E199" s="190">
        <v>100.8</v>
      </c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47"/>
      <c r="Z199" s="147"/>
      <c r="AA199" s="147"/>
      <c r="AB199" s="147"/>
      <c r="AC199" s="147"/>
      <c r="AD199" s="147"/>
      <c r="AE199" s="147"/>
      <c r="AF199" s="147"/>
      <c r="AG199" s="147" t="s">
        <v>225</v>
      </c>
      <c r="AH199" s="147">
        <v>2</v>
      </c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1" x14ac:dyDescent="0.2">
      <c r="A200" s="154"/>
      <c r="B200" s="155"/>
      <c r="C200" s="194" t="s">
        <v>423</v>
      </c>
      <c r="D200" s="189"/>
      <c r="E200" s="190">
        <v>19.2</v>
      </c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47"/>
      <c r="Z200" s="147"/>
      <c r="AA200" s="147"/>
      <c r="AB200" s="147"/>
      <c r="AC200" s="147"/>
      <c r="AD200" s="147"/>
      <c r="AE200" s="147"/>
      <c r="AF200" s="147"/>
      <c r="AG200" s="147" t="s">
        <v>225</v>
      </c>
      <c r="AH200" s="147">
        <v>2</v>
      </c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1" x14ac:dyDescent="0.2">
      <c r="A201" s="154"/>
      <c r="B201" s="155"/>
      <c r="C201" s="194" t="s">
        <v>424</v>
      </c>
      <c r="D201" s="189"/>
      <c r="E201" s="190">
        <v>13.7</v>
      </c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47"/>
      <c r="Z201" s="147"/>
      <c r="AA201" s="147"/>
      <c r="AB201" s="147"/>
      <c r="AC201" s="147"/>
      <c r="AD201" s="147"/>
      <c r="AE201" s="147"/>
      <c r="AF201" s="147"/>
      <c r="AG201" s="147" t="s">
        <v>225</v>
      </c>
      <c r="AH201" s="147">
        <v>2</v>
      </c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1" x14ac:dyDescent="0.2">
      <c r="A202" s="154"/>
      <c r="B202" s="155"/>
      <c r="C202" s="194" t="s">
        <v>425</v>
      </c>
      <c r="D202" s="189"/>
      <c r="E202" s="190">
        <v>50.4</v>
      </c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47"/>
      <c r="Z202" s="147"/>
      <c r="AA202" s="147"/>
      <c r="AB202" s="147"/>
      <c r="AC202" s="147"/>
      <c r="AD202" s="147"/>
      <c r="AE202" s="147"/>
      <c r="AF202" s="147"/>
      <c r="AG202" s="147" t="s">
        <v>225</v>
      </c>
      <c r="AH202" s="147">
        <v>2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1" x14ac:dyDescent="0.2">
      <c r="A203" s="154"/>
      <c r="B203" s="155"/>
      <c r="C203" s="194" t="s">
        <v>426</v>
      </c>
      <c r="D203" s="189"/>
      <c r="E203" s="190">
        <v>302.39999999999998</v>
      </c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47"/>
      <c r="Z203" s="147"/>
      <c r="AA203" s="147"/>
      <c r="AB203" s="147"/>
      <c r="AC203" s="147"/>
      <c r="AD203" s="147"/>
      <c r="AE203" s="147"/>
      <c r="AF203" s="147"/>
      <c r="AG203" s="147" t="s">
        <v>225</v>
      </c>
      <c r="AH203" s="147">
        <v>2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1" x14ac:dyDescent="0.2">
      <c r="A204" s="154"/>
      <c r="B204" s="155"/>
      <c r="C204" s="194" t="s">
        <v>427</v>
      </c>
      <c r="D204" s="189"/>
      <c r="E204" s="190">
        <v>28.8</v>
      </c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47"/>
      <c r="Z204" s="147"/>
      <c r="AA204" s="147"/>
      <c r="AB204" s="147"/>
      <c r="AC204" s="147"/>
      <c r="AD204" s="147"/>
      <c r="AE204" s="147"/>
      <c r="AF204" s="147"/>
      <c r="AG204" s="147" t="s">
        <v>225</v>
      </c>
      <c r="AH204" s="147">
        <v>2</v>
      </c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1" x14ac:dyDescent="0.2">
      <c r="A205" s="154"/>
      <c r="B205" s="155"/>
      <c r="C205" s="194" t="s">
        <v>428</v>
      </c>
      <c r="D205" s="189"/>
      <c r="E205" s="190">
        <v>13.7</v>
      </c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47"/>
      <c r="Z205" s="147"/>
      <c r="AA205" s="147"/>
      <c r="AB205" s="147"/>
      <c r="AC205" s="147"/>
      <c r="AD205" s="147"/>
      <c r="AE205" s="147"/>
      <c r="AF205" s="147"/>
      <c r="AG205" s="147" t="s">
        <v>225</v>
      </c>
      <c r="AH205" s="147">
        <v>2</v>
      </c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1" x14ac:dyDescent="0.2">
      <c r="A206" s="154"/>
      <c r="B206" s="155"/>
      <c r="C206" s="194" t="s">
        <v>429</v>
      </c>
      <c r="D206" s="189"/>
      <c r="E206" s="190">
        <v>18</v>
      </c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47"/>
      <c r="Z206" s="147"/>
      <c r="AA206" s="147"/>
      <c r="AB206" s="147"/>
      <c r="AC206" s="147"/>
      <c r="AD206" s="147"/>
      <c r="AE206" s="147"/>
      <c r="AF206" s="147"/>
      <c r="AG206" s="147" t="s">
        <v>225</v>
      </c>
      <c r="AH206" s="147">
        <v>2</v>
      </c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1" x14ac:dyDescent="0.2">
      <c r="A207" s="154"/>
      <c r="B207" s="155"/>
      <c r="C207" s="194" t="s">
        <v>430</v>
      </c>
      <c r="D207" s="189"/>
      <c r="E207" s="190">
        <v>18</v>
      </c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47"/>
      <c r="Z207" s="147"/>
      <c r="AA207" s="147"/>
      <c r="AB207" s="147"/>
      <c r="AC207" s="147"/>
      <c r="AD207" s="147"/>
      <c r="AE207" s="147"/>
      <c r="AF207" s="147"/>
      <c r="AG207" s="147" t="s">
        <v>225</v>
      </c>
      <c r="AH207" s="147">
        <v>2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1" x14ac:dyDescent="0.2">
      <c r="A208" s="154"/>
      <c r="B208" s="155"/>
      <c r="C208" s="193" t="s">
        <v>302</v>
      </c>
      <c r="D208" s="189"/>
      <c r="E208" s="190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47"/>
      <c r="Z208" s="147"/>
      <c r="AA208" s="147"/>
      <c r="AB208" s="147"/>
      <c r="AC208" s="147"/>
      <c r="AD208" s="147"/>
      <c r="AE208" s="147"/>
      <c r="AF208" s="147"/>
      <c r="AG208" s="147" t="s">
        <v>225</v>
      </c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1" x14ac:dyDescent="0.2">
      <c r="A209" s="154"/>
      <c r="B209" s="155"/>
      <c r="C209" s="192" t="s">
        <v>431</v>
      </c>
      <c r="D209" s="187"/>
      <c r="E209" s="188">
        <v>303.58999999999997</v>
      </c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47"/>
      <c r="Z209" s="147"/>
      <c r="AA209" s="147"/>
      <c r="AB209" s="147"/>
      <c r="AC209" s="147"/>
      <c r="AD209" s="147"/>
      <c r="AE209" s="147"/>
      <c r="AF209" s="147"/>
      <c r="AG209" s="147" t="s">
        <v>225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ht="22.5" outlineLevel="1" x14ac:dyDescent="0.2">
      <c r="A210" s="166">
        <v>45</v>
      </c>
      <c r="B210" s="167" t="s">
        <v>432</v>
      </c>
      <c r="C210" s="196" t="s">
        <v>433</v>
      </c>
      <c r="D210" s="168" t="s">
        <v>221</v>
      </c>
      <c r="E210" s="169">
        <v>36.96</v>
      </c>
      <c r="F210" s="170"/>
      <c r="G210" s="171">
        <f>ROUND(E210*F210,2)</f>
        <v>0</v>
      </c>
      <c r="H210" s="170"/>
      <c r="I210" s="171">
        <f>ROUND(E210*H210,2)</f>
        <v>0</v>
      </c>
      <c r="J210" s="170"/>
      <c r="K210" s="171">
        <f>ROUND(E210*J210,2)</f>
        <v>0</v>
      </c>
      <c r="L210" s="171">
        <v>15</v>
      </c>
      <c r="M210" s="171">
        <f>G210*(1+L210/100)</f>
        <v>0</v>
      </c>
      <c r="N210" s="171">
        <v>2.741E-2</v>
      </c>
      <c r="O210" s="171">
        <f>ROUND(E210*N210,2)</f>
        <v>1.01</v>
      </c>
      <c r="P210" s="171">
        <v>0</v>
      </c>
      <c r="Q210" s="171">
        <f>ROUND(E210*P210,2)</f>
        <v>0</v>
      </c>
      <c r="R210" s="171"/>
      <c r="S210" s="171" t="s">
        <v>222</v>
      </c>
      <c r="T210" s="172" t="s">
        <v>223</v>
      </c>
      <c r="U210" s="157">
        <v>1.42</v>
      </c>
      <c r="V210" s="157">
        <f>ROUND(E210*U210,2)</f>
        <v>52.48</v>
      </c>
      <c r="W210" s="157"/>
      <c r="X210" s="157" t="s">
        <v>187</v>
      </c>
      <c r="Y210" s="147"/>
      <c r="Z210" s="147"/>
      <c r="AA210" s="147"/>
      <c r="AB210" s="147"/>
      <c r="AC210" s="147"/>
      <c r="AD210" s="147"/>
      <c r="AE210" s="147"/>
      <c r="AF210" s="147"/>
      <c r="AG210" s="147" t="s">
        <v>188</v>
      </c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ht="22.5" outlineLevel="1" x14ac:dyDescent="0.2">
      <c r="A211" s="154"/>
      <c r="B211" s="155"/>
      <c r="C211" s="192" t="s">
        <v>434</v>
      </c>
      <c r="D211" s="187"/>
      <c r="E211" s="188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47"/>
      <c r="Z211" s="147"/>
      <c r="AA211" s="147"/>
      <c r="AB211" s="147"/>
      <c r="AC211" s="147"/>
      <c r="AD211" s="147"/>
      <c r="AE211" s="147"/>
      <c r="AF211" s="147"/>
      <c r="AG211" s="147" t="s">
        <v>225</v>
      </c>
      <c r="AH211" s="147">
        <v>0</v>
      </c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1" x14ac:dyDescent="0.2">
      <c r="A212" s="154"/>
      <c r="B212" s="155"/>
      <c r="C212" s="192" t="s">
        <v>435</v>
      </c>
      <c r="D212" s="187"/>
      <c r="E212" s="188">
        <v>5.28</v>
      </c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47"/>
      <c r="Z212" s="147"/>
      <c r="AA212" s="147"/>
      <c r="AB212" s="147"/>
      <c r="AC212" s="147"/>
      <c r="AD212" s="147"/>
      <c r="AE212" s="147"/>
      <c r="AF212" s="147"/>
      <c r="AG212" s="147" t="s">
        <v>225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1" x14ac:dyDescent="0.2">
      <c r="A213" s="154"/>
      <c r="B213" s="155"/>
      <c r="C213" s="192" t="s">
        <v>436</v>
      </c>
      <c r="D213" s="187"/>
      <c r="E213" s="188">
        <v>31.68</v>
      </c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47"/>
      <c r="Z213" s="147"/>
      <c r="AA213" s="147"/>
      <c r="AB213" s="147"/>
      <c r="AC213" s="147"/>
      <c r="AD213" s="147"/>
      <c r="AE213" s="147"/>
      <c r="AF213" s="147"/>
      <c r="AG213" s="147" t="s">
        <v>225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ht="33.75" outlineLevel="1" x14ac:dyDescent="0.2">
      <c r="A214" s="166">
        <v>46</v>
      </c>
      <c r="B214" s="167" t="s">
        <v>437</v>
      </c>
      <c r="C214" s="196" t="s">
        <v>438</v>
      </c>
      <c r="D214" s="168" t="s">
        <v>221</v>
      </c>
      <c r="E214" s="169">
        <v>2424.6136000000001</v>
      </c>
      <c r="F214" s="170"/>
      <c r="G214" s="171">
        <f>ROUND(E214*F214,2)</f>
        <v>0</v>
      </c>
      <c r="H214" s="170"/>
      <c r="I214" s="171">
        <f>ROUND(E214*H214,2)</f>
        <v>0</v>
      </c>
      <c r="J214" s="170"/>
      <c r="K214" s="171">
        <f>ROUND(E214*J214,2)</f>
        <v>0</v>
      </c>
      <c r="L214" s="171">
        <v>15</v>
      </c>
      <c r="M214" s="171">
        <f>G214*(1+L214/100)</f>
        <v>0</v>
      </c>
      <c r="N214" s="171">
        <v>2.4109999999999999E-2</v>
      </c>
      <c r="O214" s="171">
        <f>ROUND(E214*N214,2)</f>
        <v>58.46</v>
      </c>
      <c r="P214" s="171">
        <v>0</v>
      </c>
      <c r="Q214" s="171">
        <f>ROUND(E214*P214,2)</f>
        <v>0</v>
      </c>
      <c r="R214" s="171"/>
      <c r="S214" s="171" t="s">
        <v>222</v>
      </c>
      <c r="T214" s="172" t="s">
        <v>223</v>
      </c>
      <c r="U214" s="157">
        <v>1.0169999999999999</v>
      </c>
      <c r="V214" s="157">
        <f>ROUND(E214*U214,2)</f>
        <v>2465.83</v>
      </c>
      <c r="W214" s="157"/>
      <c r="X214" s="157" t="s">
        <v>187</v>
      </c>
      <c r="Y214" s="147"/>
      <c r="Z214" s="147"/>
      <c r="AA214" s="147"/>
      <c r="AB214" s="147"/>
      <c r="AC214" s="147"/>
      <c r="AD214" s="147"/>
      <c r="AE214" s="147"/>
      <c r="AF214" s="147"/>
      <c r="AG214" s="147" t="s">
        <v>188</v>
      </c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1" x14ac:dyDescent="0.2">
      <c r="A215" s="154"/>
      <c r="B215" s="155"/>
      <c r="C215" s="192" t="s">
        <v>439</v>
      </c>
      <c r="D215" s="187"/>
      <c r="E215" s="188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47"/>
      <c r="Z215" s="147"/>
      <c r="AA215" s="147"/>
      <c r="AB215" s="147"/>
      <c r="AC215" s="147"/>
      <c r="AD215" s="147"/>
      <c r="AE215" s="147"/>
      <c r="AF215" s="147"/>
      <c r="AG215" s="147" t="s">
        <v>225</v>
      </c>
      <c r="AH215" s="147">
        <v>0</v>
      </c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ht="22.5" outlineLevel="1" x14ac:dyDescent="0.2">
      <c r="A216" s="154"/>
      <c r="B216" s="155"/>
      <c r="C216" s="192" t="s">
        <v>440</v>
      </c>
      <c r="D216" s="187"/>
      <c r="E216" s="188">
        <v>200.304</v>
      </c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47"/>
      <c r="Z216" s="147"/>
      <c r="AA216" s="147"/>
      <c r="AB216" s="147"/>
      <c r="AC216" s="147"/>
      <c r="AD216" s="147"/>
      <c r="AE216" s="147"/>
      <c r="AF216" s="147"/>
      <c r="AG216" s="147" t="s">
        <v>225</v>
      </c>
      <c r="AH216" s="147">
        <v>0</v>
      </c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ht="22.5" outlineLevel="1" x14ac:dyDescent="0.2">
      <c r="A217" s="154"/>
      <c r="B217" s="155"/>
      <c r="C217" s="192" t="s">
        <v>441</v>
      </c>
      <c r="D217" s="187"/>
      <c r="E217" s="188">
        <v>160.80000000000001</v>
      </c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47"/>
      <c r="Z217" s="147"/>
      <c r="AA217" s="147"/>
      <c r="AB217" s="147"/>
      <c r="AC217" s="147"/>
      <c r="AD217" s="147"/>
      <c r="AE217" s="147"/>
      <c r="AF217" s="147"/>
      <c r="AG217" s="147" t="s">
        <v>225</v>
      </c>
      <c r="AH217" s="147">
        <v>0</v>
      </c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ht="22.5" outlineLevel="1" x14ac:dyDescent="0.2">
      <c r="A218" s="154"/>
      <c r="B218" s="155"/>
      <c r="C218" s="192" t="s">
        <v>442</v>
      </c>
      <c r="D218" s="187"/>
      <c r="E218" s="188">
        <v>1201.8240000000001</v>
      </c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47"/>
      <c r="Z218" s="147"/>
      <c r="AA218" s="147"/>
      <c r="AB218" s="147"/>
      <c r="AC218" s="147"/>
      <c r="AD218" s="147"/>
      <c r="AE218" s="147"/>
      <c r="AF218" s="147"/>
      <c r="AG218" s="147" t="s">
        <v>225</v>
      </c>
      <c r="AH218" s="147">
        <v>0</v>
      </c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ht="22.5" outlineLevel="1" x14ac:dyDescent="0.2">
      <c r="A219" s="154"/>
      <c r="B219" s="155"/>
      <c r="C219" s="192" t="s">
        <v>443</v>
      </c>
      <c r="D219" s="187"/>
      <c r="E219" s="188">
        <v>1286.4000000000001</v>
      </c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47"/>
      <c r="Z219" s="147"/>
      <c r="AA219" s="147"/>
      <c r="AB219" s="147"/>
      <c r="AC219" s="147"/>
      <c r="AD219" s="147"/>
      <c r="AE219" s="147"/>
      <c r="AF219" s="147"/>
      <c r="AG219" s="147" t="s">
        <v>225</v>
      </c>
      <c r="AH219" s="147">
        <v>0</v>
      </c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1" x14ac:dyDescent="0.2">
      <c r="A220" s="154"/>
      <c r="B220" s="155"/>
      <c r="C220" s="192" t="s">
        <v>405</v>
      </c>
      <c r="D220" s="187"/>
      <c r="E220" s="188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47"/>
      <c r="Z220" s="147"/>
      <c r="AA220" s="147"/>
      <c r="AB220" s="147"/>
      <c r="AC220" s="147"/>
      <c r="AD220" s="147"/>
      <c r="AE220" s="147"/>
      <c r="AF220" s="147"/>
      <c r="AG220" s="147" t="s">
        <v>225</v>
      </c>
      <c r="AH220" s="147">
        <v>0</v>
      </c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1" x14ac:dyDescent="0.2">
      <c r="A221" s="154"/>
      <c r="B221" s="155"/>
      <c r="C221" s="192" t="s">
        <v>444</v>
      </c>
      <c r="D221" s="187"/>
      <c r="E221" s="188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47"/>
      <c r="Z221" s="147"/>
      <c r="AA221" s="147"/>
      <c r="AB221" s="147"/>
      <c r="AC221" s="147"/>
      <c r="AD221" s="147"/>
      <c r="AE221" s="147"/>
      <c r="AF221" s="147"/>
      <c r="AG221" s="147" t="s">
        <v>225</v>
      </c>
      <c r="AH221" s="147">
        <v>0</v>
      </c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ht="22.5" outlineLevel="1" x14ac:dyDescent="0.2">
      <c r="A222" s="154"/>
      <c r="B222" s="155"/>
      <c r="C222" s="192" t="s">
        <v>445</v>
      </c>
      <c r="D222" s="187"/>
      <c r="E222" s="188">
        <v>62.24</v>
      </c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47"/>
      <c r="Z222" s="147"/>
      <c r="AA222" s="147"/>
      <c r="AB222" s="147"/>
      <c r="AC222" s="147"/>
      <c r="AD222" s="147"/>
      <c r="AE222" s="147"/>
      <c r="AF222" s="147"/>
      <c r="AG222" s="147" t="s">
        <v>225</v>
      </c>
      <c r="AH222" s="147">
        <v>0</v>
      </c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ht="22.5" outlineLevel="1" x14ac:dyDescent="0.2">
      <c r="A223" s="154"/>
      <c r="B223" s="155"/>
      <c r="C223" s="192" t="s">
        <v>446</v>
      </c>
      <c r="D223" s="187"/>
      <c r="E223" s="188">
        <v>60.927999999999997</v>
      </c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47"/>
      <c r="Z223" s="147"/>
      <c r="AA223" s="147"/>
      <c r="AB223" s="147"/>
      <c r="AC223" s="147"/>
      <c r="AD223" s="147"/>
      <c r="AE223" s="147"/>
      <c r="AF223" s="147"/>
      <c r="AG223" s="147" t="s">
        <v>225</v>
      </c>
      <c r="AH223" s="147">
        <v>0</v>
      </c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ht="22.5" outlineLevel="1" x14ac:dyDescent="0.2">
      <c r="A224" s="154"/>
      <c r="B224" s="155"/>
      <c r="C224" s="192" t="s">
        <v>447</v>
      </c>
      <c r="D224" s="187"/>
      <c r="E224" s="188">
        <v>96.191999999999993</v>
      </c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47"/>
      <c r="Z224" s="147"/>
      <c r="AA224" s="147"/>
      <c r="AB224" s="147"/>
      <c r="AC224" s="147"/>
      <c r="AD224" s="147"/>
      <c r="AE224" s="147"/>
      <c r="AF224" s="147"/>
      <c r="AG224" s="147" t="s">
        <v>225</v>
      </c>
      <c r="AH224" s="147">
        <v>0</v>
      </c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ht="22.5" outlineLevel="1" x14ac:dyDescent="0.2">
      <c r="A225" s="154"/>
      <c r="B225" s="155"/>
      <c r="C225" s="192" t="s">
        <v>448</v>
      </c>
      <c r="D225" s="187"/>
      <c r="E225" s="188">
        <v>96.191999999999993</v>
      </c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47"/>
      <c r="Z225" s="147"/>
      <c r="AA225" s="147"/>
      <c r="AB225" s="147"/>
      <c r="AC225" s="147"/>
      <c r="AD225" s="147"/>
      <c r="AE225" s="147"/>
      <c r="AF225" s="147"/>
      <c r="AG225" s="147" t="s">
        <v>225</v>
      </c>
      <c r="AH225" s="147">
        <v>0</v>
      </c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1" x14ac:dyDescent="0.2">
      <c r="A226" s="154"/>
      <c r="B226" s="155"/>
      <c r="C226" s="192" t="s">
        <v>405</v>
      </c>
      <c r="D226" s="187"/>
      <c r="E226" s="188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47"/>
      <c r="Z226" s="147"/>
      <c r="AA226" s="147"/>
      <c r="AB226" s="147"/>
      <c r="AC226" s="147"/>
      <c r="AD226" s="147"/>
      <c r="AE226" s="147"/>
      <c r="AF226" s="147"/>
      <c r="AG226" s="147" t="s">
        <v>225</v>
      </c>
      <c r="AH226" s="147">
        <v>0</v>
      </c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1" x14ac:dyDescent="0.2">
      <c r="A227" s="154"/>
      <c r="B227" s="155"/>
      <c r="C227" s="192" t="s">
        <v>402</v>
      </c>
      <c r="D227" s="187"/>
      <c r="E227" s="188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47"/>
      <c r="Z227" s="147"/>
      <c r="AA227" s="147"/>
      <c r="AB227" s="147"/>
      <c r="AC227" s="147"/>
      <c r="AD227" s="147"/>
      <c r="AE227" s="147"/>
      <c r="AF227" s="147"/>
      <c r="AG227" s="147" t="s">
        <v>225</v>
      </c>
      <c r="AH227" s="147">
        <v>0</v>
      </c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1" x14ac:dyDescent="0.2">
      <c r="A228" s="154"/>
      <c r="B228" s="155"/>
      <c r="C228" s="192" t="s">
        <v>449</v>
      </c>
      <c r="D228" s="187"/>
      <c r="E228" s="188">
        <v>-587.52</v>
      </c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47"/>
      <c r="Z228" s="147"/>
      <c r="AA228" s="147"/>
      <c r="AB228" s="147"/>
      <c r="AC228" s="147"/>
      <c r="AD228" s="147"/>
      <c r="AE228" s="147"/>
      <c r="AF228" s="147"/>
      <c r="AG228" s="147" t="s">
        <v>225</v>
      </c>
      <c r="AH228" s="147">
        <v>0</v>
      </c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ht="22.5" outlineLevel="1" x14ac:dyDescent="0.2">
      <c r="A229" s="154"/>
      <c r="B229" s="155"/>
      <c r="C229" s="192" t="s">
        <v>450</v>
      </c>
      <c r="D229" s="187"/>
      <c r="E229" s="188">
        <v>-6.85</v>
      </c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47"/>
      <c r="Z229" s="147"/>
      <c r="AA229" s="147"/>
      <c r="AB229" s="147"/>
      <c r="AC229" s="147"/>
      <c r="AD229" s="147"/>
      <c r="AE229" s="147"/>
      <c r="AF229" s="147"/>
      <c r="AG229" s="147" t="s">
        <v>225</v>
      </c>
      <c r="AH229" s="147">
        <v>0</v>
      </c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1" x14ac:dyDescent="0.2">
      <c r="A230" s="154"/>
      <c r="B230" s="155"/>
      <c r="C230" s="192" t="s">
        <v>451</v>
      </c>
      <c r="D230" s="187"/>
      <c r="E230" s="188">
        <v>-97.92</v>
      </c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47"/>
      <c r="Z230" s="147"/>
      <c r="AA230" s="147"/>
      <c r="AB230" s="147"/>
      <c r="AC230" s="147"/>
      <c r="AD230" s="147"/>
      <c r="AE230" s="147"/>
      <c r="AF230" s="147"/>
      <c r="AG230" s="147" t="s">
        <v>225</v>
      </c>
      <c r="AH230" s="147">
        <v>0</v>
      </c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ht="22.5" outlineLevel="1" x14ac:dyDescent="0.2">
      <c r="A231" s="154"/>
      <c r="B231" s="155"/>
      <c r="C231" s="192" t="s">
        <v>452</v>
      </c>
      <c r="D231" s="187"/>
      <c r="E231" s="188">
        <v>-6.85</v>
      </c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47"/>
      <c r="Z231" s="147"/>
      <c r="AA231" s="147"/>
      <c r="AB231" s="147"/>
      <c r="AC231" s="147"/>
      <c r="AD231" s="147"/>
      <c r="AE231" s="147"/>
      <c r="AF231" s="147"/>
      <c r="AG231" s="147" t="s">
        <v>225</v>
      </c>
      <c r="AH231" s="147">
        <v>0</v>
      </c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ht="22.5" outlineLevel="1" x14ac:dyDescent="0.2">
      <c r="A232" s="154"/>
      <c r="B232" s="155"/>
      <c r="C232" s="192" t="s">
        <v>453</v>
      </c>
      <c r="D232" s="187"/>
      <c r="E232" s="188">
        <v>-3.7631999999999999</v>
      </c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47"/>
      <c r="Z232" s="147"/>
      <c r="AA232" s="147"/>
      <c r="AB232" s="147"/>
      <c r="AC232" s="147"/>
      <c r="AD232" s="147"/>
      <c r="AE232" s="147"/>
      <c r="AF232" s="147"/>
      <c r="AG232" s="147" t="s">
        <v>225</v>
      </c>
      <c r="AH232" s="147">
        <v>0</v>
      </c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ht="22.5" outlineLevel="1" x14ac:dyDescent="0.2">
      <c r="A233" s="154"/>
      <c r="B233" s="155"/>
      <c r="C233" s="192" t="s">
        <v>454</v>
      </c>
      <c r="D233" s="187"/>
      <c r="E233" s="188">
        <v>-3.7631999999999999</v>
      </c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47"/>
      <c r="Z233" s="147"/>
      <c r="AA233" s="147"/>
      <c r="AB233" s="147"/>
      <c r="AC233" s="147"/>
      <c r="AD233" s="147"/>
      <c r="AE233" s="147"/>
      <c r="AF233" s="147"/>
      <c r="AG233" s="147" t="s">
        <v>225</v>
      </c>
      <c r="AH233" s="147">
        <v>0</v>
      </c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1" x14ac:dyDescent="0.2">
      <c r="A234" s="154"/>
      <c r="B234" s="155"/>
      <c r="C234" s="192" t="s">
        <v>405</v>
      </c>
      <c r="D234" s="187"/>
      <c r="E234" s="188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47"/>
      <c r="Z234" s="147"/>
      <c r="AA234" s="147"/>
      <c r="AB234" s="147"/>
      <c r="AC234" s="147"/>
      <c r="AD234" s="147"/>
      <c r="AE234" s="147"/>
      <c r="AF234" s="147"/>
      <c r="AG234" s="147" t="s">
        <v>225</v>
      </c>
      <c r="AH234" s="147">
        <v>0</v>
      </c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ht="22.5" outlineLevel="1" x14ac:dyDescent="0.2">
      <c r="A235" s="154"/>
      <c r="B235" s="155"/>
      <c r="C235" s="192" t="s">
        <v>455</v>
      </c>
      <c r="D235" s="187"/>
      <c r="E235" s="188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47"/>
      <c r="Z235" s="147"/>
      <c r="AA235" s="147"/>
      <c r="AB235" s="147"/>
      <c r="AC235" s="147"/>
      <c r="AD235" s="147"/>
      <c r="AE235" s="147"/>
      <c r="AF235" s="147"/>
      <c r="AG235" s="147" t="s">
        <v>225</v>
      </c>
      <c r="AH235" s="147">
        <v>0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1" x14ac:dyDescent="0.2">
      <c r="A236" s="154"/>
      <c r="B236" s="155"/>
      <c r="C236" s="192" t="s">
        <v>456</v>
      </c>
      <c r="D236" s="187"/>
      <c r="E236" s="188">
        <v>-4.8</v>
      </c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47"/>
      <c r="Z236" s="147"/>
      <c r="AA236" s="147"/>
      <c r="AB236" s="147"/>
      <c r="AC236" s="147"/>
      <c r="AD236" s="147"/>
      <c r="AE236" s="147"/>
      <c r="AF236" s="147"/>
      <c r="AG236" s="147" t="s">
        <v>225</v>
      </c>
      <c r="AH236" s="147">
        <v>0</v>
      </c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1" x14ac:dyDescent="0.2">
      <c r="A237" s="154"/>
      <c r="B237" s="155"/>
      <c r="C237" s="192" t="s">
        <v>457</v>
      </c>
      <c r="D237" s="187"/>
      <c r="E237" s="188">
        <v>-28.8</v>
      </c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47"/>
      <c r="Z237" s="147"/>
      <c r="AA237" s="147"/>
      <c r="AB237" s="147"/>
      <c r="AC237" s="147"/>
      <c r="AD237" s="147"/>
      <c r="AE237" s="147"/>
      <c r="AF237" s="147"/>
      <c r="AG237" s="147" t="s">
        <v>225</v>
      </c>
      <c r="AH237" s="147">
        <v>0</v>
      </c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ht="33.75" outlineLevel="1" x14ac:dyDescent="0.2">
      <c r="A238" s="166">
        <v>47</v>
      </c>
      <c r="B238" s="167" t="s">
        <v>458</v>
      </c>
      <c r="C238" s="196" t="s">
        <v>459</v>
      </c>
      <c r="D238" s="168" t="s">
        <v>221</v>
      </c>
      <c r="E238" s="169">
        <v>2218.8960000000002</v>
      </c>
      <c r="F238" s="170"/>
      <c r="G238" s="171">
        <f>ROUND(E238*F238,2)</f>
        <v>0</v>
      </c>
      <c r="H238" s="170"/>
      <c r="I238" s="171">
        <f>ROUND(E238*H238,2)</f>
        <v>0</v>
      </c>
      <c r="J238" s="170"/>
      <c r="K238" s="171">
        <f>ROUND(E238*J238,2)</f>
        <v>0</v>
      </c>
      <c r="L238" s="171">
        <v>15</v>
      </c>
      <c r="M238" s="171">
        <f>G238*(1+L238/100)</f>
        <v>0</v>
      </c>
      <c r="N238" s="171">
        <v>3.0589999999999999E-2</v>
      </c>
      <c r="O238" s="171">
        <f>ROUND(E238*N238,2)</f>
        <v>67.88</v>
      </c>
      <c r="P238" s="171">
        <v>0</v>
      </c>
      <c r="Q238" s="171">
        <f>ROUND(E238*P238,2)</f>
        <v>0</v>
      </c>
      <c r="R238" s="171"/>
      <c r="S238" s="171" t="s">
        <v>222</v>
      </c>
      <c r="T238" s="172" t="s">
        <v>223</v>
      </c>
      <c r="U238" s="157">
        <v>1.0169999999999999</v>
      </c>
      <c r="V238" s="157">
        <f>ROUND(E238*U238,2)</f>
        <v>2256.62</v>
      </c>
      <c r="W238" s="157"/>
      <c r="X238" s="157" t="s">
        <v>187</v>
      </c>
      <c r="Y238" s="147"/>
      <c r="Z238" s="147"/>
      <c r="AA238" s="147"/>
      <c r="AB238" s="147"/>
      <c r="AC238" s="147"/>
      <c r="AD238" s="147"/>
      <c r="AE238" s="147"/>
      <c r="AF238" s="147"/>
      <c r="AG238" s="147" t="s">
        <v>188</v>
      </c>
      <c r="AH238" s="147"/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1" x14ac:dyDescent="0.2">
      <c r="A239" s="154"/>
      <c r="B239" s="155"/>
      <c r="C239" s="192" t="s">
        <v>439</v>
      </c>
      <c r="D239" s="187"/>
      <c r="E239" s="188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47"/>
      <c r="Z239" s="147"/>
      <c r="AA239" s="147"/>
      <c r="AB239" s="147"/>
      <c r="AC239" s="147"/>
      <c r="AD239" s="147"/>
      <c r="AE239" s="147"/>
      <c r="AF239" s="147"/>
      <c r="AG239" s="147" t="s">
        <v>225</v>
      </c>
      <c r="AH239" s="147">
        <v>0</v>
      </c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ht="22.5" outlineLevel="1" x14ac:dyDescent="0.2">
      <c r="A240" s="154"/>
      <c r="B240" s="155"/>
      <c r="C240" s="192" t="s">
        <v>460</v>
      </c>
      <c r="D240" s="187"/>
      <c r="E240" s="188">
        <v>2338.5120000000002</v>
      </c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47"/>
      <c r="Z240" s="147"/>
      <c r="AA240" s="147"/>
      <c r="AB240" s="147"/>
      <c r="AC240" s="147"/>
      <c r="AD240" s="147"/>
      <c r="AE240" s="147"/>
      <c r="AF240" s="147"/>
      <c r="AG240" s="147" t="s">
        <v>225</v>
      </c>
      <c r="AH240" s="147">
        <v>0</v>
      </c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ht="22.5" outlineLevel="1" x14ac:dyDescent="0.2">
      <c r="A241" s="154"/>
      <c r="B241" s="155"/>
      <c r="C241" s="192" t="s">
        <v>461</v>
      </c>
      <c r="D241" s="187"/>
      <c r="E241" s="188">
        <v>-200.304</v>
      </c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47"/>
      <c r="Z241" s="147"/>
      <c r="AA241" s="147"/>
      <c r="AB241" s="147"/>
      <c r="AC241" s="147"/>
      <c r="AD241" s="147"/>
      <c r="AE241" s="147"/>
      <c r="AF241" s="147"/>
      <c r="AG241" s="147" t="s">
        <v>225</v>
      </c>
      <c r="AH241" s="147">
        <v>0</v>
      </c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1" x14ac:dyDescent="0.2">
      <c r="A242" s="154"/>
      <c r="B242" s="155"/>
      <c r="C242" s="192" t="s">
        <v>462</v>
      </c>
      <c r="D242" s="187"/>
      <c r="E242" s="188">
        <v>2008.2719999999999</v>
      </c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47"/>
      <c r="Z242" s="147"/>
      <c r="AA242" s="147"/>
      <c r="AB242" s="147"/>
      <c r="AC242" s="147"/>
      <c r="AD242" s="147"/>
      <c r="AE242" s="147"/>
      <c r="AF242" s="147"/>
      <c r="AG242" s="147" t="s">
        <v>225</v>
      </c>
      <c r="AH242" s="147">
        <v>0</v>
      </c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ht="22.5" outlineLevel="1" x14ac:dyDescent="0.2">
      <c r="A243" s="154"/>
      <c r="B243" s="155"/>
      <c r="C243" s="192" t="s">
        <v>463</v>
      </c>
      <c r="D243" s="187"/>
      <c r="E243" s="188">
        <v>-1201.8240000000001</v>
      </c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47"/>
      <c r="Z243" s="147"/>
      <c r="AA243" s="147"/>
      <c r="AB243" s="147"/>
      <c r="AC243" s="147"/>
      <c r="AD243" s="147"/>
      <c r="AE243" s="147"/>
      <c r="AF243" s="147"/>
      <c r="AG243" s="147" t="s">
        <v>225</v>
      </c>
      <c r="AH243" s="147">
        <v>0</v>
      </c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1" x14ac:dyDescent="0.2">
      <c r="A244" s="154"/>
      <c r="B244" s="155"/>
      <c r="C244" s="192" t="s">
        <v>405</v>
      </c>
      <c r="D244" s="187"/>
      <c r="E244" s="188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47"/>
      <c r="Z244" s="147"/>
      <c r="AA244" s="147"/>
      <c r="AB244" s="147"/>
      <c r="AC244" s="147"/>
      <c r="AD244" s="147"/>
      <c r="AE244" s="147"/>
      <c r="AF244" s="147"/>
      <c r="AG244" s="147" t="s">
        <v>225</v>
      </c>
      <c r="AH244" s="147">
        <v>0</v>
      </c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1" x14ac:dyDescent="0.2">
      <c r="A245" s="154"/>
      <c r="B245" s="155"/>
      <c r="C245" s="192" t="s">
        <v>405</v>
      </c>
      <c r="D245" s="187"/>
      <c r="E245" s="188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47"/>
      <c r="Z245" s="147"/>
      <c r="AA245" s="147"/>
      <c r="AB245" s="147"/>
      <c r="AC245" s="147"/>
      <c r="AD245" s="147"/>
      <c r="AE245" s="147"/>
      <c r="AF245" s="147"/>
      <c r="AG245" s="147" t="s">
        <v>225</v>
      </c>
      <c r="AH245" s="147">
        <v>0</v>
      </c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1" x14ac:dyDescent="0.2">
      <c r="A246" s="154"/>
      <c r="B246" s="155"/>
      <c r="C246" s="192" t="s">
        <v>402</v>
      </c>
      <c r="D246" s="187"/>
      <c r="E246" s="188"/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47"/>
      <c r="Z246" s="147"/>
      <c r="AA246" s="147"/>
      <c r="AB246" s="147"/>
      <c r="AC246" s="147"/>
      <c r="AD246" s="147"/>
      <c r="AE246" s="147"/>
      <c r="AF246" s="147"/>
      <c r="AG246" s="147" t="s">
        <v>225</v>
      </c>
      <c r="AH246" s="147">
        <v>0</v>
      </c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1" x14ac:dyDescent="0.2">
      <c r="A247" s="154"/>
      <c r="B247" s="155"/>
      <c r="C247" s="192" t="s">
        <v>464</v>
      </c>
      <c r="D247" s="187"/>
      <c r="E247" s="188">
        <v>-161.28</v>
      </c>
      <c r="F247" s="157"/>
      <c r="G247" s="157"/>
      <c r="H247" s="157"/>
      <c r="I247" s="157"/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157"/>
      <c r="Y247" s="147"/>
      <c r="Z247" s="147"/>
      <c r="AA247" s="147"/>
      <c r="AB247" s="147"/>
      <c r="AC247" s="147"/>
      <c r="AD247" s="147"/>
      <c r="AE247" s="147"/>
      <c r="AF247" s="147"/>
      <c r="AG247" s="147" t="s">
        <v>225</v>
      </c>
      <c r="AH247" s="147">
        <v>0</v>
      </c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1" x14ac:dyDescent="0.2">
      <c r="A248" s="154"/>
      <c r="B248" s="155"/>
      <c r="C248" s="192" t="s">
        <v>465</v>
      </c>
      <c r="D248" s="187"/>
      <c r="E248" s="188">
        <v>-564.48</v>
      </c>
      <c r="F248" s="157"/>
      <c r="G248" s="157"/>
      <c r="H248" s="157"/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  <c r="U248" s="157"/>
      <c r="V248" s="157"/>
      <c r="W248" s="157"/>
      <c r="X248" s="157"/>
      <c r="Y248" s="147"/>
      <c r="Z248" s="147"/>
      <c r="AA248" s="147"/>
      <c r="AB248" s="147"/>
      <c r="AC248" s="147"/>
      <c r="AD248" s="147"/>
      <c r="AE248" s="147"/>
      <c r="AF248" s="147"/>
      <c r="AG248" s="147" t="s">
        <v>225</v>
      </c>
      <c r="AH248" s="147">
        <v>0</v>
      </c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ht="33.75" outlineLevel="1" x14ac:dyDescent="0.2">
      <c r="A249" s="166">
        <v>48</v>
      </c>
      <c r="B249" s="167" t="s">
        <v>466</v>
      </c>
      <c r="C249" s="196" t="s">
        <v>467</v>
      </c>
      <c r="D249" s="168" t="s">
        <v>221</v>
      </c>
      <c r="E249" s="169">
        <v>824.22199999999998</v>
      </c>
      <c r="F249" s="170"/>
      <c r="G249" s="171">
        <f>ROUND(E249*F249,2)</f>
        <v>0</v>
      </c>
      <c r="H249" s="170"/>
      <c r="I249" s="171">
        <f>ROUND(E249*H249,2)</f>
        <v>0</v>
      </c>
      <c r="J249" s="170"/>
      <c r="K249" s="171">
        <f>ROUND(E249*J249,2)</f>
        <v>0</v>
      </c>
      <c r="L249" s="171">
        <v>15</v>
      </c>
      <c r="M249" s="171">
        <f>G249*(1+L249/100)</f>
        <v>0</v>
      </c>
      <c r="N249" s="171">
        <v>1.7950000000000001E-2</v>
      </c>
      <c r="O249" s="171">
        <f>ROUND(E249*N249,2)</f>
        <v>14.79</v>
      </c>
      <c r="P249" s="171">
        <v>0</v>
      </c>
      <c r="Q249" s="171">
        <f>ROUND(E249*P249,2)</f>
        <v>0</v>
      </c>
      <c r="R249" s="171"/>
      <c r="S249" s="171" t="s">
        <v>222</v>
      </c>
      <c r="T249" s="172" t="s">
        <v>223</v>
      </c>
      <c r="U249" s="157">
        <v>2.492</v>
      </c>
      <c r="V249" s="157">
        <f>ROUND(E249*U249,2)</f>
        <v>2053.96</v>
      </c>
      <c r="W249" s="157"/>
      <c r="X249" s="157" t="s">
        <v>187</v>
      </c>
      <c r="Y249" s="147"/>
      <c r="Z249" s="147"/>
      <c r="AA249" s="147"/>
      <c r="AB249" s="147"/>
      <c r="AC249" s="147"/>
      <c r="AD249" s="147"/>
      <c r="AE249" s="147"/>
      <c r="AF249" s="147"/>
      <c r="AG249" s="147" t="s">
        <v>278</v>
      </c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1" x14ac:dyDescent="0.2">
      <c r="A250" s="154"/>
      <c r="B250" s="155"/>
      <c r="C250" s="192" t="s">
        <v>341</v>
      </c>
      <c r="D250" s="187"/>
      <c r="E250" s="188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47"/>
      <c r="Z250" s="147"/>
      <c r="AA250" s="147"/>
      <c r="AB250" s="147"/>
      <c r="AC250" s="147"/>
      <c r="AD250" s="147"/>
      <c r="AE250" s="147"/>
      <c r="AF250" s="147"/>
      <c r="AG250" s="147" t="s">
        <v>225</v>
      </c>
      <c r="AH250" s="147">
        <v>0</v>
      </c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1" x14ac:dyDescent="0.2">
      <c r="A251" s="154"/>
      <c r="B251" s="155"/>
      <c r="C251" s="193" t="s">
        <v>299</v>
      </c>
      <c r="D251" s="189"/>
      <c r="E251" s="190"/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47"/>
      <c r="Z251" s="147"/>
      <c r="AA251" s="147"/>
      <c r="AB251" s="147"/>
      <c r="AC251" s="147"/>
      <c r="AD251" s="147"/>
      <c r="AE251" s="147"/>
      <c r="AF251" s="147"/>
      <c r="AG251" s="147" t="s">
        <v>225</v>
      </c>
      <c r="AH251" s="147"/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ht="22.5" outlineLevel="1" x14ac:dyDescent="0.2">
      <c r="A252" s="154"/>
      <c r="B252" s="155"/>
      <c r="C252" s="194" t="s">
        <v>342</v>
      </c>
      <c r="D252" s="189"/>
      <c r="E252" s="190">
        <v>993.6</v>
      </c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47"/>
      <c r="Z252" s="147"/>
      <c r="AA252" s="147"/>
      <c r="AB252" s="147"/>
      <c r="AC252" s="147"/>
      <c r="AD252" s="147"/>
      <c r="AE252" s="147"/>
      <c r="AF252" s="147"/>
      <c r="AG252" s="147" t="s">
        <v>225</v>
      </c>
      <c r="AH252" s="147">
        <v>2</v>
      </c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1" x14ac:dyDescent="0.2">
      <c r="A253" s="154"/>
      <c r="B253" s="155"/>
      <c r="C253" s="194" t="s">
        <v>343</v>
      </c>
      <c r="D253" s="189"/>
      <c r="E253" s="190">
        <v>254.4</v>
      </c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47"/>
      <c r="Z253" s="147"/>
      <c r="AA253" s="147"/>
      <c r="AB253" s="147"/>
      <c r="AC253" s="147"/>
      <c r="AD253" s="147"/>
      <c r="AE253" s="147"/>
      <c r="AF253" s="147"/>
      <c r="AG253" s="147" t="s">
        <v>225</v>
      </c>
      <c r="AH253" s="147">
        <v>2</v>
      </c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ht="22.5" outlineLevel="1" x14ac:dyDescent="0.2">
      <c r="A254" s="154"/>
      <c r="B254" s="155"/>
      <c r="C254" s="194" t="s">
        <v>344</v>
      </c>
      <c r="D254" s="189"/>
      <c r="E254" s="190">
        <v>15.7</v>
      </c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47"/>
      <c r="Z254" s="147"/>
      <c r="AA254" s="147"/>
      <c r="AB254" s="147"/>
      <c r="AC254" s="147"/>
      <c r="AD254" s="147"/>
      <c r="AE254" s="147"/>
      <c r="AF254" s="147"/>
      <c r="AG254" s="147" t="s">
        <v>225</v>
      </c>
      <c r="AH254" s="147">
        <v>2</v>
      </c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ht="22.5" outlineLevel="1" x14ac:dyDescent="0.2">
      <c r="A255" s="154"/>
      <c r="B255" s="155"/>
      <c r="C255" s="194" t="s">
        <v>345</v>
      </c>
      <c r="D255" s="189"/>
      <c r="E255" s="190">
        <v>165.6</v>
      </c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47"/>
      <c r="Z255" s="147"/>
      <c r="AA255" s="147"/>
      <c r="AB255" s="147"/>
      <c r="AC255" s="147"/>
      <c r="AD255" s="147"/>
      <c r="AE255" s="147"/>
      <c r="AF255" s="147"/>
      <c r="AG255" s="147" t="s">
        <v>225</v>
      </c>
      <c r="AH255" s="147">
        <v>2</v>
      </c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1" x14ac:dyDescent="0.2">
      <c r="A256" s="154"/>
      <c r="B256" s="155"/>
      <c r="C256" s="194" t="s">
        <v>346</v>
      </c>
      <c r="D256" s="189"/>
      <c r="E256" s="190">
        <v>890.4</v>
      </c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47"/>
      <c r="Z256" s="147"/>
      <c r="AA256" s="147"/>
      <c r="AB256" s="147"/>
      <c r="AC256" s="147"/>
      <c r="AD256" s="147"/>
      <c r="AE256" s="147"/>
      <c r="AF256" s="147"/>
      <c r="AG256" s="147" t="s">
        <v>225</v>
      </c>
      <c r="AH256" s="147">
        <v>2</v>
      </c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ht="22.5" outlineLevel="1" x14ac:dyDescent="0.2">
      <c r="A257" s="154"/>
      <c r="B257" s="155"/>
      <c r="C257" s="194" t="s">
        <v>347</v>
      </c>
      <c r="D257" s="189"/>
      <c r="E257" s="190">
        <v>15.7</v>
      </c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47"/>
      <c r="Z257" s="147"/>
      <c r="AA257" s="147"/>
      <c r="AB257" s="147"/>
      <c r="AC257" s="147"/>
      <c r="AD257" s="147"/>
      <c r="AE257" s="147"/>
      <c r="AF257" s="147"/>
      <c r="AG257" s="147" t="s">
        <v>225</v>
      </c>
      <c r="AH257" s="147">
        <v>2</v>
      </c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ht="22.5" outlineLevel="1" x14ac:dyDescent="0.2">
      <c r="A258" s="154"/>
      <c r="B258" s="155"/>
      <c r="C258" s="194" t="s">
        <v>348</v>
      </c>
      <c r="D258" s="189"/>
      <c r="E258" s="190">
        <v>9.76</v>
      </c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47"/>
      <c r="Z258" s="147"/>
      <c r="AA258" s="147"/>
      <c r="AB258" s="147"/>
      <c r="AC258" s="147"/>
      <c r="AD258" s="147"/>
      <c r="AE258" s="147"/>
      <c r="AF258" s="147"/>
      <c r="AG258" s="147" t="s">
        <v>225</v>
      </c>
      <c r="AH258" s="147">
        <v>2</v>
      </c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ht="22.5" outlineLevel="1" x14ac:dyDescent="0.2">
      <c r="A259" s="154"/>
      <c r="B259" s="155"/>
      <c r="C259" s="194" t="s">
        <v>349</v>
      </c>
      <c r="D259" s="189"/>
      <c r="E259" s="190">
        <v>9.76</v>
      </c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47"/>
      <c r="Z259" s="147"/>
      <c r="AA259" s="147"/>
      <c r="AB259" s="147"/>
      <c r="AC259" s="147"/>
      <c r="AD259" s="147"/>
      <c r="AE259" s="147"/>
      <c r="AF259" s="147"/>
      <c r="AG259" s="147" t="s">
        <v>225</v>
      </c>
      <c r="AH259" s="147">
        <v>2</v>
      </c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1" x14ac:dyDescent="0.2">
      <c r="A260" s="154"/>
      <c r="B260" s="155"/>
      <c r="C260" s="193" t="s">
        <v>302</v>
      </c>
      <c r="D260" s="189"/>
      <c r="E260" s="190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47"/>
      <c r="Z260" s="147"/>
      <c r="AA260" s="147"/>
      <c r="AB260" s="147"/>
      <c r="AC260" s="147"/>
      <c r="AD260" s="147"/>
      <c r="AE260" s="147"/>
      <c r="AF260" s="147"/>
      <c r="AG260" s="147" t="s">
        <v>225</v>
      </c>
      <c r="AH260" s="147"/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1" x14ac:dyDescent="0.2">
      <c r="A261" s="154"/>
      <c r="B261" s="155"/>
      <c r="C261" s="192" t="s">
        <v>350</v>
      </c>
      <c r="D261" s="187"/>
      <c r="E261" s="188">
        <v>824.22199999999998</v>
      </c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47"/>
      <c r="Z261" s="147"/>
      <c r="AA261" s="147"/>
      <c r="AB261" s="147"/>
      <c r="AC261" s="147"/>
      <c r="AD261" s="147"/>
      <c r="AE261" s="147"/>
      <c r="AF261" s="147"/>
      <c r="AG261" s="147" t="s">
        <v>225</v>
      </c>
      <c r="AH261" s="147">
        <v>0</v>
      </c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1" x14ac:dyDescent="0.2">
      <c r="A262" s="166">
        <v>49</v>
      </c>
      <c r="B262" s="167" t="s">
        <v>468</v>
      </c>
      <c r="C262" s="183" t="s">
        <v>469</v>
      </c>
      <c r="D262" s="168" t="s">
        <v>470</v>
      </c>
      <c r="E262" s="169">
        <v>80</v>
      </c>
      <c r="F262" s="170"/>
      <c r="G262" s="171">
        <f>ROUND(E262*F262,2)</f>
        <v>0</v>
      </c>
      <c r="H262" s="170"/>
      <c r="I262" s="171">
        <f>ROUND(E262*H262,2)</f>
        <v>0</v>
      </c>
      <c r="J262" s="170"/>
      <c r="K262" s="171">
        <f>ROUND(E262*J262,2)</f>
        <v>0</v>
      </c>
      <c r="L262" s="171">
        <v>15</v>
      </c>
      <c r="M262" s="171">
        <f>G262*(1+L262/100)</f>
        <v>0</v>
      </c>
      <c r="N262" s="171">
        <v>0</v>
      </c>
      <c r="O262" s="171">
        <f>ROUND(E262*N262,2)</f>
        <v>0</v>
      </c>
      <c r="P262" s="171">
        <v>0</v>
      </c>
      <c r="Q262" s="171">
        <f>ROUND(E262*P262,2)</f>
        <v>0</v>
      </c>
      <c r="R262" s="171"/>
      <c r="S262" s="171" t="s">
        <v>185</v>
      </c>
      <c r="T262" s="172" t="s">
        <v>186</v>
      </c>
      <c r="U262" s="157">
        <v>1.2E-2</v>
      </c>
      <c r="V262" s="157">
        <f>ROUND(E262*U262,2)</f>
        <v>0.96</v>
      </c>
      <c r="W262" s="157"/>
      <c r="X262" s="157" t="s">
        <v>187</v>
      </c>
      <c r="Y262" s="147"/>
      <c r="Z262" s="147"/>
      <c r="AA262" s="147"/>
      <c r="AB262" s="147"/>
      <c r="AC262" s="147"/>
      <c r="AD262" s="147"/>
      <c r="AE262" s="147"/>
      <c r="AF262" s="147"/>
      <c r="AG262" s="147" t="s">
        <v>188</v>
      </c>
      <c r="AH262" s="147"/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1" x14ac:dyDescent="0.2">
      <c r="A263" s="154"/>
      <c r="B263" s="155"/>
      <c r="C263" s="192" t="s">
        <v>471</v>
      </c>
      <c r="D263" s="187"/>
      <c r="E263" s="188">
        <v>80</v>
      </c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47"/>
      <c r="Z263" s="147"/>
      <c r="AA263" s="147"/>
      <c r="AB263" s="147"/>
      <c r="AC263" s="147"/>
      <c r="AD263" s="147"/>
      <c r="AE263" s="147"/>
      <c r="AF263" s="147"/>
      <c r="AG263" s="147" t="s">
        <v>225</v>
      </c>
      <c r="AH263" s="147">
        <v>0</v>
      </c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1" x14ac:dyDescent="0.2">
      <c r="A264" s="166">
        <v>50</v>
      </c>
      <c r="B264" s="167" t="s">
        <v>472</v>
      </c>
      <c r="C264" s="196" t="s">
        <v>473</v>
      </c>
      <c r="D264" s="168" t="s">
        <v>221</v>
      </c>
      <c r="E264" s="169">
        <v>333.21600000000001</v>
      </c>
      <c r="F264" s="170"/>
      <c r="G264" s="171">
        <f>ROUND(E264*F264,2)</f>
        <v>0</v>
      </c>
      <c r="H264" s="170"/>
      <c r="I264" s="171">
        <f>ROUND(E264*H264,2)</f>
        <v>0</v>
      </c>
      <c r="J264" s="170"/>
      <c r="K264" s="171">
        <f>ROUND(E264*J264,2)</f>
        <v>0</v>
      </c>
      <c r="L264" s="171">
        <v>15</v>
      </c>
      <c r="M264" s="171">
        <f>G264*(1+L264/100)</f>
        <v>0</v>
      </c>
      <c r="N264" s="171">
        <v>3.5E-4</v>
      </c>
      <c r="O264" s="171">
        <f>ROUND(E264*N264,2)</f>
        <v>0.12</v>
      </c>
      <c r="P264" s="171">
        <v>0</v>
      </c>
      <c r="Q264" s="171">
        <f>ROUND(E264*P264,2)</f>
        <v>0</v>
      </c>
      <c r="R264" s="171"/>
      <c r="S264" s="171" t="s">
        <v>222</v>
      </c>
      <c r="T264" s="172" t="s">
        <v>223</v>
      </c>
      <c r="U264" s="157">
        <v>7.0000000000000007E-2</v>
      </c>
      <c r="V264" s="157">
        <f>ROUND(E264*U264,2)</f>
        <v>23.33</v>
      </c>
      <c r="W264" s="157"/>
      <c r="X264" s="157" t="s">
        <v>187</v>
      </c>
      <c r="Y264" s="147"/>
      <c r="Z264" s="147"/>
      <c r="AA264" s="147"/>
      <c r="AB264" s="147"/>
      <c r="AC264" s="147"/>
      <c r="AD264" s="147"/>
      <c r="AE264" s="147"/>
      <c r="AF264" s="147"/>
      <c r="AG264" s="147" t="s">
        <v>188</v>
      </c>
      <c r="AH264" s="147"/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1" x14ac:dyDescent="0.2">
      <c r="A265" s="154"/>
      <c r="B265" s="155"/>
      <c r="C265" s="192" t="s">
        <v>439</v>
      </c>
      <c r="D265" s="187"/>
      <c r="E265" s="188"/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47"/>
      <c r="Z265" s="147"/>
      <c r="AA265" s="147"/>
      <c r="AB265" s="147"/>
      <c r="AC265" s="147"/>
      <c r="AD265" s="147"/>
      <c r="AE265" s="147"/>
      <c r="AF265" s="147"/>
      <c r="AG265" s="147" t="s">
        <v>225</v>
      </c>
      <c r="AH265" s="147">
        <v>0</v>
      </c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ht="22.5" outlineLevel="1" x14ac:dyDescent="0.2">
      <c r="A266" s="154"/>
      <c r="B266" s="155"/>
      <c r="C266" s="192" t="s">
        <v>474</v>
      </c>
      <c r="D266" s="187"/>
      <c r="E266" s="188">
        <v>169.95</v>
      </c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47"/>
      <c r="Z266" s="147"/>
      <c r="AA266" s="147"/>
      <c r="AB266" s="147"/>
      <c r="AC266" s="147"/>
      <c r="AD266" s="147"/>
      <c r="AE266" s="147"/>
      <c r="AF266" s="147"/>
      <c r="AG266" s="147" t="s">
        <v>225</v>
      </c>
      <c r="AH266" s="147">
        <v>0</v>
      </c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ht="22.5" outlineLevel="1" x14ac:dyDescent="0.2">
      <c r="A267" s="154"/>
      <c r="B267" s="155"/>
      <c r="C267" s="192" t="s">
        <v>475</v>
      </c>
      <c r="D267" s="187"/>
      <c r="E267" s="188">
        <v>209.47</v>
      </c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47"/>
      <c r="Z267" s="147"/>
      <c r="AA267" s="147"/>
      <c r="AB267" s="147"/>
      <c r="AC267" s="147"/>
      <c r="AD267" s="147"/>
      <c r="AE267" s="147"/>
      <c r="AF267" s="147"/>
      <c r="AG267" s="147" t="s">
        <v>225</v>
      </c>
      <c r="AH267" s="147">
        <v>0</v>
      </c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1" x14ac:dyDescent="0.2">
      <c r="A268" s="154"/>
      <c r="B268" s="155"/>
      <c r="C268" s="192" t="s">
        <v>402</v>
      </c>
      <c r="D268" s="187"/>
      <c r="E268" s="188"/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47"/>
      <c r="Z268" s="147"/>
      <c r="AA268" s="147"/>
      <c r="AB268" s="147"/>
      <c r="AC268" s="147"/>
      <c r="AD268" s="147"/>
      <c r="AE268" s="147"/>
      <c r="AF268" s="147"/>
      <c r="AG268" s="147" t="s">
        <v>225</v>
      </c>
      <c r="AH268" s="147">
        <v>0</v>
      </c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ht="22.5" outlineLevel="1" x14ac:dyDescent="0.2">
      <c r="A269" s="154"/>
      <c r="B269" s="155"/>
      <c r="C269" s="192" t="s">
        <v>403</v>
      </c>
      <c r="D269" s="187"/>
      <c r="E269" s="188">
        <v>-39.840000000000003</v>
      </c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47"/>
      <c r="Z269" s="147"/>
      <c r="AA269" s="147"/>
      <c r="AB269" s="147"/>
      <c r="AC269" s="147"/>
      <c r="AD269" s="147"/>
      <c r="AE269" s="147"/>
      <c r="AF269" s="147"/>
      <c r="AG269" s="147" t="s">
        <v>225</v>
      </c>
      <c r="AH269" s="147">
        <v>0</v>
      </c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1" x14ac:dyDescent="0.2">
      <c r="A270" s="154"/>
      <c r="B270" s="155"/>
      <c r="C270" s="192" t="s">
        <v>404</v>
      </c>
      <c r="D270" s="187"/>
      <c r="E270" s="188">
        <v>-24.48</v>
      </c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47"/>
      <c r="Z270" s="147"/>
      <c r="AA270" s="147"/>
      <c r="AB270" s="147"/>
      <c r="AC270" s="147"/>
      <c r="AD270" s="147"/>
      <c r="AE270" s="147"/>
      <c r="AF270" s="147"/>
      <c r="AG270" s="147" t="s">
        <v>225</v>
      </c>
      <c r="AH270" s="147">
        <v>0</v>
      </c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1" x14ac:dyDescent="0.2">
      <c r="A271" s="154"/>
      <c r="B271" s="155"/>
      <c r="C271" s="192" t="s">
        <v>341</v>
      </c>
      <c r="D271" s="187"/>
      <c r="E271" s="188"/>
      <c r="F271" s="157"/>
      <c r="G271" s="157"/>
      <c r="H271" s="157"/>
      <c r="I271" s="157"/>
      <c r="J271" s="157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157"/>
      <c r="Y271" s="147"/>
      <c r="Z271" s="147"/>
      <c r="AA271" s="147"/>
      <c r="AB271" s="147"/>
      <c r="AC271" s="147"/>
      <c r="AD271" s="147"/>
      <c r="AE271" s="147"/>
      <c r="AF271" s="147"/>
      <c r="AG271" s="147" t="s">
        <v>225</v>
      </c>
      <c r="AH271" s="147">
        <v>0</v>
      </c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1" x14ac:dyDescent="0.2">
      <c r="A272" s="154"/>
      <c r="B272" s="155"/>
      <c r="C272" s="193" t="s">
        <v>299</v>
      </c>
      <c r="D272" s="189"/>
      <c r="E272" s="190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47"/>
      <c r="Z272" s="147"/>
      <c r="AA272" s="147"/>
      <c r="AB272" s="147"/>
      <c r="AC272" s="147"/>
      <c r="AD272" s="147"/>
      <c r="AE272" s="147"/>
      <c r="AF272" s="147"/>
      <c r="AG272" s="147" t="s">
        <v>225</v>
      </c>
      <c r="AH272" s="147"/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ht="22.5" outlineLevel="1" x14ac:dyDescent="0.2">
      <c r="A273" s="154"/>
      <c r="B273" s="155"/>
      <c r="C273" s="194" t="s">
        <v>415</v>
      </c>
      <c r="D273" s="189"/>
      <c r="E273" s="190">
        <v>66.8</v>
      </c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47"/>
      <c r="Z273" s="147"/>
      <c r="AA273" s="147"/>
      <c r="AB273" s="147"/>
      <c r="AC273" s="147"/>
      <c r="AD273" s="147"/>
      <c r="AE273" s="147"/>
      <c r="AF273" s="147"/>
      <c r="AG273" s="147" t="s">
        <v>225</v>
      </c>
      <c r="AH273" s="147">
        <v>2</v>
      </c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ht="22.5" outlineLevel="1" x14ac:dyDescent="0.2">
      <c r="A274" s="154"/>
      <c r="B274" s="155"/>
      <c r="C274" s="194" t="s">
        <v>416</v>
      </c>
      <c r="D274" s="189"/>
      <c r="E274" s="190">
        <v>54</v>
      </c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47"/>
      <c r="Z274" s="147"/>
      <c r="AA274" s="147"/>
      <c r="AB274" s="147"/>
      <c r="AC274" s="147"/>
      <c r="AD274" s="147"/>
      <c r="AE274" s="147"/>
      <c r="AF274" s="147"/>
      <c r="AG274" s="147" t="s">
        <v>225</v>
      </c>
      <c r="AH274" s="147">
        <v>2</v>
      </c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1" x14ac:dyDescent="0.2">
      <c r="A275" s="154"/>
      <c r="B275" s="155"/>
      <c r="C275" s="193" t="s">
        <v>302</v>
      </c>
      <c r="D275" s="189"/>
      <c r="E275" s="190"/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47"/>
      <c r="Z275" s="147"/>
      <c r="AA275" s="147"/>
      <c r="AB275" s="147"/>
      <c r="AC275" s="147"/>
      <c r="AD275" s="147"/>
      <c r="AE275" s="147"/>
      <c r="AF275" s="147"/>
      <c r="AG275" s="147" t="s">
        <v>225</v>
      </c>
      <c r="AH275" s="147"/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1" x14ac:dyDescent="0.2">
      <c r="A276" s="154"/>
      <c r="B276" s="155"/>
      <c r="C276" s="192" t="s">
        <v>476</v>
      </c>
      <c r="D276" s="187"/>
      <c r="E276" s="188">
        <v>18.12</v>
      </c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47"/>
      <c r="Z276" s="147"/>
      <c r="AA276" s="147"/>
      <c r="AB276" s="147"/>
      <c r="AC276" s="147"/>
      <c r="AD276" s="147"/>
      <c r="AE276" s="147"/>
      <c r="AF276" s="147"/>
      <c r="AG276" s="147" t="s">
        <v>225</v>
      </c>
      <c r="AH276" s="147">
        <v>0</v>
      </c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ht="22.5" outlineLevel="1" x14ac:dyDescent="0.2">
      <c r="A277" s="166">
        <v>51</v>
      </c>
      <c r="B277" s="167" t="s">
        <v>477</v>
      </c>
      <c r="C277" s="183" t="s">
        <v>478</v>
      </c>
      <c r="D277" s="168" t="s">
        <v>221</v>
      </c>
      <c r="E277" s="169">
        <v>333.21600000000001</v>
      </c>
      <c r="F277" s="170"/>
      <c r="G277" s="171">
        <f>ROUND(E277*F277,2)</f>
        <v>0</v>
      </c>
      <c r="H277" s="170"/>
      <c r="I277" s="171">
        <f>ROUND(E277*H277,2)</f>
        <v>0</v>
      </c>
      <c r="J277" s="170"/>
      <c r="K277" s="171">
        <f>ROUND(E277*J277,2)</f>
        <v>0</v>
      </c>
      <c r="L277" s="171">
        <v>15</v>
      </c>
      <c r="M277" s="171">
        <f>G277*(1+L277/100)</f>
        <v>0</v>
      </c>
      <c r="N277" s="171">
        <v>3.1E-2</v>
      </c>
      <c r="O277" s="171">
        <f>ROUND(E277*N277,2)</f>
        <v>10.33</v>
      </c>
      <c r="P277" s="171">
        <v>0</v>
      </c>
      <c r="Q277" s="171">
        <f>ROUND(E277*P277,2)</f>
        <v>0</v>
      </c>
      <c r="R277" s="171"/>
      <c r="S277" s="171" t="s">
        <v>222</v>
      </c>
      <c r="T277" s="172" t="s">
        <v>223</v>
      </c>
      <c r="U277" s="157">
        <v>0.74299999999999999</v>
      </c>
      <c r="V277" s="157">
        <f>ROUND(E277*U277,2)</f>
        <v>247.58</v>
      </c>
      <c r="W277" s="157"/>
      <c r="X277" s="157" t="s">
        <v>187</v>
      </c>
      <c r="Y277" s="147"/>
      <c r="Z277" s="147"/>
      <c r="AA277" s="147"/>
      <c r="AB277" s="147"/>
      <c r="AC277" s="147"/>
      <c r="AD277" s="147"/>
      <c r="AE277" s="147"/>
      <c r="AF277" s="147"/>
      <c r="AG277" s="147" t="s">
        <v>278</v>
      </c>
      <c r="AH277" s="147"/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1" x14ac:dyDescent="0.2">
      <c r="A278" s="154"/>
      <c r="B278" s="155"/>
      <c r="C278" s="192" t="s">
        <v>439</v>
      </c>
      <c r="D278" s="187"/>
      <c r="E278" s="188"/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47"/>
      <c r="Z278" s="147"/>
      <c r="AA278" s="147"/>
      <c r="AB278" s="147"/>
      <c r="AC278" s="147"/>
      <c r="AD278" s="147"/>
      <c r="AE278" s="147"/>
      <c r="AF278" s="147"/>
      <c r="AG278" s="147" t="s">
        <v>225</v>
      </c>
      <c r="AH278" s="147">
        <v>0</v>
      </c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ht="22.5" outlineLevel="1" x14ac:dyDescent="0.2">
      <c r="A279" s="154"/>
      <c r="B279" s="155"/>
      <c r="C279" s="192" t="s">
        <v>474</v>
      </c>
      <c r="D279" s="187"/>
      <c r="E279" s="188">
        <v>169.95</v>
      </c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47"/>
      <c r="Z279" s="147"/>
      <c r="AA279" s="147"/>
      <c r="AB279" s="147"/>
      <c r="AC279" s="147"/>
      <c r="AD279" s="147"/>
      <c r="AE279" s="147"/>
      <c r="AF279" s="147"/>
      <c r="AG279" s="147" t="s">
        <v>225</v>
      </c>
      <c r="AH279" s="147">
        <v>0</v>
      </c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ht="22.5" outlineLevel="1" x14ac:dyDescent="0.2">
      <c r="A280" s="154"/>
      <c r="B280" s="155"/>
      <c r="C280" s="192" t="s">
        <v>475</v>
      </c>
      <c r="D280" s="187"/>
      <c r="E280" s="188">
        <v>209.47</v>
      </c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47"/>
      <c r="Z280" s="147"/>
      <c r="AA280" s="147"/>
      <c r="AB280" s="147"/>
      <c r="AC280" s="147"/>
      <c r="AD280" s="147"/>
      <c r="AE280" s="147"/>
      <c r="AF280" s="147"/>
      <c r="AG280" s="147" t="s">
        <v>225</v>
      </c>
      <c r="AH280" s="147">
        <v>0</v>
      </c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1" x14ac:dyDescent="0.2">
      <c r="A281" s="154"/>
      <c r="B281" s="155"/>
      <c r="C281" s="192" t="s">
        <v>402</v>
      </c>
      <c r="D281" s="187"/>
      <c r="E281" s="188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47"/>
      <c r="Z281" s="147"/>
      <c r="AA281" s="147"/>
      <c r="AB281" s="147"/>
      <c r="AC281" s="147"/>
      <c r="AD281" s="147"/>
      <c r="AE281" s="147"/>
      <c r="AF281" s="147"/>
      <c r="AG281" s="147" t="s">
        <v>225</v>
      </c>
      <c r="AH281" s="147">
        <v>0</v>
      </c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ht="22.5" outlineLevel="1" x14ac:dyDescent="0.2">
      <c r="A282" s="154"/>
      <c r="B282" s="155"/>
      <c r="C282" s="192" t="s">
        <v>403</v>
      </c>
      <c r="D282" s="187"/>
      <c r="E282" s="188">
        <v>-39.840000000000003</v>
      </c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47"/>
      <c r="Z282" s="147"/>
      <c r="AA282" s="147"/>
      <c r="AB282" s="147"/>
      <c r="AC282" s="147"/>
      <c r="AD282" s="147"/>
      <c r="AE282" s="147"/>
      <c r="AF282" s="147"/>
      <c r="AG282" s="147" t="s">
        <v>225</v>
      </c>
      <c r="AH282" s="147">
        <v>0</v>
      </c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outlineLevel="1" x14ac:dyDescent="0.2">
      <c r="A283" s="154"/>
      <c r="B283" s="155"/>
      <c r="C283" s="192" t="s">
        <v>404</v>
      </c>
      <c r="D283" s="187"/>
      <c r="E283" s="188">
        <v>-24.48</v>
      </c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47"/>
      <c r="Z283" s="147"/>
      <c r="AA283" s="147"/>
      <c r="AB283" s="147"/>
      <c r="AC283" s="147"/>
      <c r="AD283" s="147"/>
      <c r="AE283" s="147"/>
      <c r="AF283" s="147"/>
      <c r="AG283" s="147" t="s">
        <v>225</v>
      </c>
      <c r="AH283" s="147">
        <v>0</v>
      </c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1" x14ac:dyDescent="0.2">
      <c r="A284" s="154"/>
      <c r="B284" s="155"/>
      <c r="C284" s="192" t="s">
        <v>341</v>
      </c>
      <c r="D284" s="187"/>
      <c r="E284" s="188"/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47"/>
      <c r="Z284" s="147"/>
      <c r="AA284" s="147"/>
      <c r="AB284" s="147"/>
      <c r="AC284" s="147"/>
      <c r="AD284" s="147"/>
      <c r="AE284" s="147"/>
      <c r="AF284" s="147"/>
      <c r="AG284" s="147" t="s">
        <v>225</v>
      </c>
      <c r="AH284" s="147">
        <v>0</v>
      </c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outlineLevel="1" x14ac:dyDescent="0.2">
      <c r="A285" s="154"/>
      <c r="B285" s="155"/>
      <c r="C285" s="193" t="s">
        <v>299</v>
      </c>
      <c r="D285" s="189"/>
      <c r="E285" s="190"/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47"/>
      <c r="Z285" s="147"/>
      <c r="AA285" s="147"/>
      <c r="AB285" s="147"/>
      <c r="AC285" s="147"/>
      <c r="AD285" s="147"/>
      <c r="AE285" s="147"/>
      <c r="AF285" s="147"/>
      <c r="AG285" s="147" t="s">
        <v>225</v>
      </c>
      <c r="AH285" s="147"/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ht="22.5" outlineLevel="1" x14ac:dyDescent="0.2">
      <c r="A286" s="154"/>
      <c r="B286" s="155"/>
      <c r="C286" s="194" t="s">
        <v>415</v>
      </c>
      <c r="D286" s="189"/>
      <c r="E286" s="190">
        <v>66.8</v>
      </c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47"/>
      <c r="Z286" s="147"/>
      <c r="AA286" s="147"/>
      <c r="AB286" s="147"/>
      <c r="AC286" s="147"/>
      <c r="AD286" s="147"/>
      <c r="AE286" s="147"/>
      <c r="AF286" s="147"/>
      <c r="AG286" s="147" t="s">
        <v>225</v>
      </c>
      <c r="AH286" s="147">
        <v>2</v>
      </c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ht="22.5" outlineLevel="1" x14ac:dyDescent="0.2">
      <c r="A287" s="154"/>
      <c r="B287" s="155"/>
      <c r="C287" s="194" t="s">
        <v>416</v>
      </c>
      <c r="D287" s="189"/>
      <c r="E287" s="190">
        <v>54</v>
      </c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47"/>
      <c r="Z287" s="147"/>
      <c r="AA287" s="147"/>
      <c r="AB287" s="147"/>
      <c r="AC287" s="147"/>
      <c r="AD287" s="147"/>
      <c r="AE287" s="147"/>
      <c r="AF287" s="147"/>
      <c r="AG287" s="147" t="s">
        <v>225</v>
      </c>
      <c r="AH287" s="147">
        <v>2</v>
      </c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1" x14ac:dyDescent="0.2">
      <c r="A288" s="154"/>
      <c r="B288" s="155"/>
      <c r="C288" s="193" t="s">
        <v>302</v>
      </c>
      <c r="D288" s="189"/>
      <c r="E288" s="190"/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47"/>
      <c r="Z288" s="147"/>
      <c r="AA288" s="147"/>
      <c r="AB288" s="147"/>
      <c r="AC288" s="147"/>
      <c r="AD288" s="147"/>
      <c r="AE288" s="147"/>
      <c r="AF288" s="147"/>
      <c r="AG288" s="147" t="s">
        <v>225</v>
      </c>
      <c r="AH288" s="147"/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1" x14ac:dyDescent="0.2">
      <c r="A289" s="154"/>
      <c r="B289" s="155"/>
      <c r="C289" s="192" t="s">
        <v>476</v>
      </c>
      <c r="D289" s="187"/>
      <c r="E289" s="188">
        <v>18.12</v>
      </c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47"/>
      <c r="Z289" s="147"/>
      <c r="AA289" s="147"/>
      <c r="AB289" s="147"/>
      <c r="AC289" s="147"/>
      <c r="AD289" s="147"/>
      <c r="AE289" s="147"/>
      <c r="AF289" s="147"/>
      <c r="AG289" s="147" t="s">
        <v>225</v>
      </c>
      <c r="AH289" s="147">
        <v>0</v>
      </c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ht="22.5" outlineLevel="1" x14ac:dyDescent="0.2">
      <c r="A290" s="166">
        <v>52</v>
      </c>
      <c r="B290" s="167" t="s">
        <v>479</v>
      </c>
      <c r="C290" s="196" t="s">
        <v>480</v>
      </c>
      <c r="D290" s="168" t="s">
        <v>381</v>
      </c>
      <c r="E290" s="169">
        <v>1173.6400000000001</v>
      </c>
      <c r="F290" s="170"/>
      <c r="G290" s="171">
        <f>ROUND(E290*F290,2)</f>
        <v>0</v>
      </c>
      <c r="H290" s="170"/>
      <c r="I290" s="171">
        <f>ROUND(E290*H290,2)</f>
        <v>0</v>
      </c>
      <c r="J290" s="170"/>
      <c r="K290" s="171">
        <f>ROUND(E290*J290,2)</f>
        <v>0</v>
      </c>
      <c r="L290" s="171">
        <v>15</v>
      </c>
      <c r="M290" s="171">
        <f>G290*(1+L290/100)</f>
        <v>0</v>
      </c>
      <c r="N290" s="171">
        <v>2.0000000000000002E-5</v>
      </c>
      <c r="O290" s="171">
        <f>ROUND(E290*N290,2)</f>
        <v>0.02</v>
      </c>
      <c r="P290" s="171">
        <v>0</v>
      </c>
      <c r="Q290" s="171">
        <f>ROUND(E290*P290,2)</f>
        <v>0</v>
      </c>
      <c r="R290" s="171"/>
      <c r="S290" s="171" t="s">
        <v>222</v>
      </c>
      <c r="T290" s="172" t="s">
        <v>223</v>
      </c>
      <c r="U290" s="157">
        <v>0.16</v>
      </c>
      <c r="V290" s="157">
        <f>ROUND(E290*U290,2)</f>
        <v>187.78</v>
      </c>
      <c r="W290" s="157"/>
      <c r="X290" s="157" t="s">
        <v>187</v>
      </c>
      <c r="Y290" s="147"/>
      <c r="Z290" s="147"/>
      <c r="AA290" s="147"/>
      <c r="AB290" s="147"/>
      <c r="AC290" s="147"/>
      <c r="AD290" s="147"/>
      <c r="AE290" s="147"/>
      <c r="AF290" s="147"/>
      <c r="AG290" s="147" t="s">
        <v>188</v>
      </c>
      <c r="AH290" s="147"/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outlineLevel="1" x14ac:dyDescent="0.2">
      <c r="A291" s="154"/>
      <c r="B291" s="155"/>
      <c r="C291" s="192" t="s">
        <v>481</v>
      </c>
      <c r="D291" s="187"/>
      <c r="E291" s="188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47"/>
      <c r="Z291" s="147"/>
      <c r="AA291" s="147"/>
      <c r="AB291" s="147"/>
      <c r="AC291" s="147"/>
      <c r="AD291" s="147"/>
      <c r="AE291" s="147"/>
      <c r="AF291" s="147"/>
      <c r="AG291" s="147" t="s">
        <v>225</v>
      </c>
      <c r="AH291" s="147">
        <v>0</v>
      </c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1" x14ac:dyDescent="0.2">
      <c r="A292" s="154"/>
      <c r="B292" s="155"/>
      <c r="C292" s="192" t="s">
        <v>482</v>
      </c>
      <c r="D292" s="187"/>
      <c r="E292" s="188">
        <v>532.79999999999995</v>
      </c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47"/>
      <c r="Z292" s="147"/>
      <c r="AA292" s="147"/>
      <c r="AB292" s="147"/>
      <c r="AC292" s="147"/>
      <c r="AD292" s="147"/>
      <c r="AE292" s="147"/>
      <c r="AF292" s="147"/>
      <c r="AG292" s="147" t="s">
        <v>225</v>
      </c>
      <c r="AH292" s="147">
        <v>0</v>
      </c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1" x14ac:dyDescent="0.2">
      <c r="A293" s="154"/>
      <c r="B293" s="155"/>
      <c r="C293" s="192" t="s">
        <v>483</v>
      </c>
      <c r="D293" s="187"/>
      <c r="E293" s="188">
        <v>100.8</v>
      </c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47"/>
      <c r="Z293" s="147"/>
      <c r="AA293" s="147"/>
      <c r="AB293" s="147"/>
      <c r="AC293" s="147"/>
      <c r="AD293" s="147"/>
      <c r="AE293" s="147"/>
      <c r="AF293" s="147"/>
      <c r="AG293" s="147" t="s">
        <v>225</v>
      </c>
      <c r="AH293" s="147">
        <v>0</v>
      </c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1" x14ac:dyDescent="0.2">
      <c r="A294" s="154"/>
      <c r="B294" s="155"/>
      <c r="C294" s="192" t="s">
        <v>484</v>
      </c>
      <c r="D294" s="187"/>
      <c r="E294" s="188">
        <v>33.6</v>
      </c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47"/>
      <c r="Z294" s="147"/>
      <c r="AA294" s="147"/>
      <c r="AB294" s="147"/>
      <c r="AC294" s="147"/>
      <c r="AD294" s="147"/>
      <c r="AE294" s="147"/>
      <c r="AF294" s="147"/>
      <c r="AG294" s="147" t="s">
        <v>225</v>
      </c>
      <c r="AH294" s="147">
        <v>0</v>
      </c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1" x14ac:dyDescent="0.2">
      <c r="A295" s="154"/>
      <c r="B295" s="155"/>
      <c r="C295" s="192" t="s">
        <v>485</v>
      </c>
      <c r="D295" s="187"/>
      <c r="E295" s="188">
        <v>13.7</v>
      </c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47"/>
      <c r="Z295" s="147"/>
      <c r="AA295" s="147"/>
      <c r="AB295" s="147"/>
      <c r="AC295" s="147"/>
      <c r="AD295" s="147"/>
      <c r="AE295" s="147"/>
      <c r="AF295" s="147"/>
      <c r="AG295" s="147" t="s">
        <v>225</v>
      </c>
      <c r="AH295" s="147">
        <v>0</v>
      </c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1" x14ac:dyDescent="0.2">
      <c r="A296" s="154"/>
      <c r="B296" s="155"/>
      <c r="C296" s="192" t="s">
        <v>486</v>
      </c>
      <c r="D296" s="187"/>
      <c r="E296" s="188">
        <v>88.8</v>
      </c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47"/>
      <c r="Z296" s="147"/>
      <c r="AA296" s="147"/>
      <c r="AB296" s="147"/>
      <c r="AC296" s="147"/>
      <c r="AD296" s="147"/>
      <c r="AE296" s="147"/>
      <c r="AF296" s="147"/>
      <c r="AG296" s="147" t="s">
        <v>225</v>
      </c>
      <c r="AH296" s="147">
        <v>0</v>
      </c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1" x14ac:dyDescent="0.2">
      <c r="A297" s="154"/>
      <c r="B297" s="155"/>
      <c r="C297" s="192" t="s">
        <v>487</v>
      </c>
      <c r="D297" s="187"/>
      <c r="E297" s="188">
        <v>352.8</v>
      </c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47"/>
      <c r="Z297" s="147"/>
      <c r="AA297" s="147"/>
      <c r="AB297" s="147"/>
      <c r="AC297" s="147"/>
      <c r="AD297" s="147"/>
      <c r="AE297" s="147"/>
      <c r="AF297" s="147"/>
      <c r="AG297" s="147" t="s">
        <v>225</v>
      </c>
      <c r="AH297" s="147">
        <v>0</v>
      </c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1" x14ac:dyDescent="0.2">
      <c r="A298" s="154"/>
      <c r="B298" s="155"/>
      <c r="C298" s="192" t="s">
        <v>488</v>
      </c>
      <c r="D298" s="187"/>
      <c r="E298" s="188">
        <v>33.6</v>
      </c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47"/>
      <c r="Z298" s="147"/>
      <c r="AA298" s="147"/>
      <c r="AB298" s="147"/>
      <c r="AC298" s="147"/>
      <c r="AD298" s="147"/>
      <c r="AE298" s="147"/>
      <c r="AF298" s="147"/>
      <c r="AG298" s="147" t="s">
        <v>225</v>
      </c>
      <c r="AH298" s="147">
        <v>0</v>
      </c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outlineLevel="1" x14ac:dyDescent="0.2">
      <c r="A299" s="154"/>
      <c r="B299" s="155"/>
      <c r="C299" s="192" t="s">
        <v>489</v>
      </c>
      <c r="D299" s="187"/>
      <c r="E299" s="188">
        <v>13.7</v>
      </c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47"/>
      <c r="Z299" s="147"/>
      <c r="AA299" s="147"/>
      <c r="AB299" s="147"/>
      <c r="AC299" s="147"/>
      <c r="AD299" s="147"/>
      <c r="AE299" s="147"/>
      <c r="AF299" s="147"/>
      <c r="AG299" s="147" t="s">
        <v>225</v>
      </c>
      <c r="AH299" s="147">
        <v>0</v>
      </c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ht="22.5" outlineLevel="1" x14ac:dyDescent="0.2">
      <c r="A300" s="154"/>
      <c r="B300" s="155"/>
      <c r="C300" s="192" t="s">
        <v>490</v>
      </c>
      <c r="D300" s="187"/>
      <c r="E300" s="188">
        <v>1.92</v>
      </c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47"/>
      <c r="Z300" s="147"/>
      <c r="AA300" s="147"/>
      <c r="AB300" s="147"/>
      <c r="AC300" s="147"/>
      <c r="AD300" s="147"/>
      <c r="AE300" s="147"/>
      <c r="AF300" s="147"/>
      <c r="AG300" s="147" t="s">
        <v>225</v>
      </c>
      <c r="AH300" s="147">
        <v>0</v>
      </c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ht="22.5" outlineLevel="1" x14ac:dyDescent="0.2">
      <c r="A301" s="154"/>
      <c r="B301" s="155"/>
      <c r="C301" s="192" t="s">
        <v>491</v>
      </c>
      <c r="D301" s="187"/>
      <c r="E301" s="188">
        <v>1.92</v>
      </c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47"/>
      <c r="Z301" s="147"/>
      <c r="AA301" s="147"/>
      <c r="AB301" s="147"/>
      <c r="AC301" s="147"/>
      <c r="AD301" s="147"/>
      <c r="AE301" s="147"/>
      <c r="AF301" s="147"/>
      <c r="AG301" s="147" t="s">
        <v>225</v>
      </c>
      <c r="AH301" s="147">
        <v>0</v>
      </c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ht="22.5" outlineLevel="1" x14ac:dyDescent="0.2">
      <c r="A302" s="166">
        <v>53</v>
      </c>
      <c r="B302" s="167" t="s">
        <v>492</v>
      </c>
      <c r="C302" s="196" t="s">
        <v>493</v>
      </c>
      <c r="D302" s="168" t="s">
        <v>381</v>
      </c>
      <c r="E302" s="169">
        <v>901</v>
      </c>
      <c r="F302" s="170"/>
      <c r="G302" s="171">
        <f>ROUND(E302*F302,2)</f>
        <v>0</v>
      </c>
      <c r="H302" s="170"/>
      <c r="I302" s="171">
        <f>ROUND(E302*H302,2)</f>
        <v>0</v>
      </c>
      <c r="J302" s="170"/>
      <c r="K302" s="171">
        <f>ROUND(E302*J302,2)</f>
        <v>0</v>
      </c>
      <c r="L302" s="171">
        <v>15</v>
      </c>
      <c r="M302" s="171">
        <f>G302*(1+L302/100)</f>
        <v>0</v>
      </c>
      <c r="N302" s="171">
        <v>6.9999999999999994E-5</v>
      </c>
      <c r="O302" s="171">
        <f>ROUND(E302*N302,2)</f>
        <v>0.06</v>
      </c>
      <c r="P302" s="171">
        <v>0</v>
      </c>
      <c r="Q302" s="171">
        <f>ROUND(E302*P302,2)</f>
        <v>0</v>
      </c>
      <c r="R302" s="171"/>
      <c r="S302" s="171" t="s">
        <v>222</v>
      </c>
      <c r="T302" s="172" t="s">
        <v>223</v>
      </c>
      <c r="U302" s="157">
        <v>0.16</v>
      </c>
      <c r="V302" s="157">
        <f>ROUND(E302*U302,2)</f>
        <v>144.16</v>
      </c>
      <c r="W302" s="157"/>
      <c r="X302" s="157" t="s">
        <v>187</v>
      </c>
      <c r="Y302" s="147"/>
      <c r="Z302" s="147"/>
      <c r="AA302" s="147"/>
      <c r="AB302" s="147"/>
      <c r="AC302" s="147"/>
      <c r="AD302" s="147"/>
      <c r="AE302" s="147"/>
      <c r="AF302" s="147"/>
      <c r="AG302" s="147" t="s">
        <v>188</v>
      </c>
      <c r="AH302" s="147"/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1" x14ac:dyDescent="0.2">
      <c r="A303" s="154"/>
      <c r="B303" s="155"/>
      <c r="C303" s="192" t="s">
        <v>494</v>
      </c>
      <c r="D303" s="187"/>
      <c r="E303" s="188"/>
      <c r="F303" s="157"/>
      <c r="G303" s="157"/>
      <c r="H303" s="157"/>
      <c r="I303" s="157"/>
      <c r="J303" s="157"/>
      <c r="K303" s="157"/>
      <c r="L303" s="157"/>
      <c r="M303" s="157"/>
      <c r="N303" s="157"/>
      <c r="O303" s="157"/>
      <c r="P303" s="157"/>
      <c r="Q303" s="157"/>
      <c r="R303" s="157"/>
      <c r="S303" s="157"/>
      <c r="T303" s="157"/>
      <c r="U303" s="157"/>
      <c r="V303" s="157"/>
      <c r="W303" s="157"/>
      <c r="X303" s="157"/>
      <c r="Y303" s="147"/>
      <c r="Z303" s="147"/>
      <c r="AA303" s="147"/>
      <c r="AB303" s="147"/>
      <c r="AC303" s="147"/>
      <c r="AD303" s="147"/>
      <c r="AE303" s="147"/>
      <c r="AF303" s="147"/>
      <c r="AG303" s="147" t="s">
        <v>225</v>
      </c>
      <c r="AH303" s="147">
        <v>0</v>
      </c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outlineLevel="1" x14ac:dyDescent="0.2">
      <c r="A304" s="154"/>
      <c r="B304" s="155"/>
      <c r="C304" s="192" t="s">
        <v>495</v>
      </c>
      <c r="D304" s="187"/>
      <c r="E304" s="188">
        <v>302.39999999999998</v>
      </c>
      <c r="F304" s="157"/>
      <c r="G304" s="157"/>
      <c r="H304" s="157"/>
      <c r="I304" s="157"/>
      <c r="J304" s="157"/>
      <c r="K304" s="157"/>
      <c r="L304" s="157"/>
      <c r="M304" s="157"/>
      <c r="N304" s="157"/>
      <c r="O304" s="157"/>
      <c r="P304" s="157"/>
      <c r="Q304" s="157"/>
      <c r="R304" s="157"/>
      <c r="S304" s="157"/>
      <c r="T304" s="157"/>
      <c r="U304" s="157"/>
      <c r="V304" s="157"/>
      <c r="W304" s="157"/>
      <c r="X304" s="157"/>
      <c r="Y304" s="147"/>
      <c r="Z304" s="147"/>
      <c r="AA304" s="147"/>
      <c r="AB304" s="147"/>
      <c r="AC304" s="147"/>
      <c r="AD304" s="147"/>
      <c r="AE304" s="147"/>
      <c r="AF304" s="147"/>
      <c r="AG304" s="147" t="s">
        <v>225</v>
      </c>
      <c r="AH304" s="147">
        <v>0</v>
      </c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outlineLevel="1" x14ac:dyDescent="0.2">
      <c r="A305" s="154"/>
      <c r="B305" s="155"/>
      <c r="C305" s="192" t="s">
        <v>483</v>
      </c>
      <c r="D305" s="187"/>
      <c r="E305" s="188">
        <v>100.8</v>
      </c>
      <c r="F305" s="157"/>
      <c r="G305" s="157"/>
      <c r="H305" s="157"/>
      <c r="I305" s="157"/>
      <c r="J305" s="157"/>
      <c r="K305" s="157"/>
      <c r="L305" s="157"/>
      <c r="M305" s="157"/>
      <c r="N305" s="157"/>
      <c r="O305" s="157"/>
      <c r="P305" s="157"/>
      <c r="Q305" s="157"/>
      <c r="R305" s="157"/>
      <c r="S305" s="157"/>
      <c r="T305" s="157"/>
      <c r="U305" s="157"/>
      <c r="V305" s="157"/>
      <c r="W305" s="157"/>
      <c r="X305" s="157"/>
      <c r="Y305" s="147"/>
      <c r="Z305" s="147"/>
      <c r="AA305" s="147"/>
      <c r="AB305" s="147"/>
      <c r="AC305" s="147"/>
      <c r="AD305" s="147"/>
      <c r="AE305" s="147"/>
      <c r="AF305" s="147"/>
      <c r="AG305" s="147" t="s">
        <v>225</v>
      </c>
      <c r="AH305" s="147">
        <v>0</v>
      </c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outlineLevel="1" x14ac:dyDescent="0.2">
      <c r="A306" s="154"/>
      <c r="B306" s="155"/>
      <c r="C306" s="192" t="s">
        <v>484</v>
      </c>
      <c r="D306" s="187"/>
      <c r="E306" s="188">
        <v>33.6</v>
      </c>
      <c r="F306" s="157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/>
      <c r="S306" s="157"/>
      <c r="T306" s="157"/>
      <c r="U306" s="157"/>
      <c r="V306" s="157"/>
      <c r="W306" s="157"/>
      <c r="X306" s="157"/>
      <c r="Y306" s="147"/>
      <c r="Z306" s="147"/>
      <c r="AA306" s="147"/>
      <c r="AB306" s="147"/>
      <c r="AC306" s="147"/>
      <c r="AD306" s="147"/>
      <c r="AE306" s="147"/>
      <c r="AF306" s="147"/>
      <c r="AG306" s="147" t="s">
        <v>225</v>
      </c>
      <c r="AH306" s="147">
        <v>0</v>
      </c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outlineLevel="1" x14ac:dyDescent="0.2">
      <c r="A307" s="154"/>
      <c r="B307" s="155"/>
      <c r="C307" s="192" t="s">
        <v>485</v>
      </c>
      <c r="D307" s="187"/>
      <c r="E307" s="188">
        <v>13.7</v>
      </c>
      <c r="F307" s="157"/>
      <c r="G307" s="157"/>
      <c r="H307" s="157"/>
      <c r="I307" s="157"/>
      <c r="J307" s="157"/>
      <c r="K307" s="157"/>
      <c r="L307" s="157"/>
      <c r="M307" s="157"/>
      <c r="N307" s="157"/>
      <c r="O307" s="157"/>
      <c r="P307" s="157"/>
      <c r="Q307" s="157"/>
      <c r="R307" s="157"/>
      <c r="S307" s="157"/>
      <c r="T307" s="157"/>
      <c r="U307" s="157"/>
      <c r="V307" s="157"/>
      <c r="W307" s="157"/>
      <c r="X307" s="157"/>
      <c r="Y307" s="147"/>
      <c r="Z307" s="147"/>
      <c r="AA307" s="147"/>
      <c r="AB307" s="147"/>
      <c r="AC307" s="147"/>
      <c r="AD307" s="147"/>
      <c r="AE307" s="147"/>
      <c r="AF307" s="147"/>
      <c r="AG307" s="147" t="s">
        <v>225</v>
      </c>
      <c r="AH307" s="147">
        <v>0</v>
      </c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1" x14ac:dyDescent="0.2">
      <c r="A308" s="154"/>
      <c r="B308" s="155"/>
      <c r="C308" s="192" t="s">
        <v>496</v>
      </c>
      <c r="D308" s="187"/>
      <c r="E308" s="188">
        <v>50.4</v>
      </c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  <c r="U308" s="157"/>
      <c r="V308" s="157"/>
      <c r="W308" s="157"/>
      <c r="X308" s="157"/>
      <c r="Y308" s="147"/>
      <c r="Z308" s="147"/>
      <c r="AA308" s="147"/>
      <c r="AB308" s="147"/>
      <c r="AC308" s="147"/>
      <c r="AD308" s="147"/>
      <c r="AE308" s="147"/>
      <c r="AF308" s="147"/>
      <c r="AG308" s="147" t="s">
        <v>225</v>
      </c>
      <c r="AH308" s="147">
        <v>0</v>
      </c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1" x14ac:dyDescent="0.2">
      <c r="A309" s="154"/>
      <c r="B309" s="155"/>
      <c r="C309" s="192" t="s">
        <v>487</v>
      </c>
      <c r="D309" s="187"/>
      <c r="E309" s="188">
        <v>352.8</v>
      </c>
      <c r="F309" s="157"/>
      <c r="G309" s="157"/>
      <c r="H309" s="157"/>
      <c r="I309" s="157"/>
      <c r="J309" s="157"/>
      <c r="K309" s="157"/>
      <c r="L309" s="157"/>
      <c r="M309" s="157"/>
      <c r="N309" s="157"/>
      <c r="O309" s="157"/>
      <c r="P309" s="157"/>
      <c r="Q309" s="157"/>
      <c r="R309" s="157"/>
      <c r="S309" s="157"/>
      <c r="T309" s="157"/>
      <c r="U309" s="157"/>
      <c r="V309" s="157"/>
      <c r="W309" s="157"/>
      <c r="X309" s="157"/>
      <c r="Y309" s="147"/>
      <c r="Z309" s="147"/>
      <c r="AA309" s="147"/>
      <c r="AB309" s="147"/>
      <c r="AC309" s="147"/>
      <c r="AD309" s="147"/>
      <c r="AE309" s="147"/>
      <c r="AF309" s="147"/>
      <c r="AG309" s="147" t="s">
        <v>225</v>
      </c>
      <c r="AH309" s="147">
        <v>0</v>
      </c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outlineLevel="1" x14ac:dyDescent="0.2">
      <c r="A310" s="154"/>
      <c r="B310" s="155"/>
      <c r="C310" s="192" t="s">
        <v>488</v>
      </c>
      <c r="D310" s="187"/>
      <c r="E310" s="188">
        <v>33.6</v>
      </c>
      <c r="F310" s="157"/>
      <c r="G310" s="157"/>
      <c r="H310" s="157"/>
      <c r="I310" s="157"/>
      <c r="J310" s="157"/>
      <c r="K310" s="157"/>
      <c r="L310" s="157"/>
      <c r="M310" s="157"/>
      <c r="N310" s="157"/>
      <c r="O310" s="157"/>
      <c r="P310" s="157"/>
      <c r="Q310" s="157"/>
      <c r="R310" s="157"/>
      <c r="S310" s="157"/>
      <c r="T310" s="157"/>
      <c r="U310" s="157"/>
      <c r="V310" s="157"/>
      <c r="W310" s="157"/>
      <c r="X310" s="157"/>
      <c r="Y310" s="147"/>
      <c r="Z310" s="147"/>
      <c r="AA310" s="147"/>
      <c r="AB310" s="147"/>
      <c r="AC310" s="147"/>
      <c r="AD310" s="147"/>
      <c r="AE310" s="147"/>
      <c r="AF310" s="147"/>
      <c r="AG310" s="147" t="s">
        <v>225</v>
      </c>
      <c r="AH310" s="147">
        <v>0</v>
      </c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</row>
    <row r="311" spans="1:60" outlineLevel="1" x14ac:dyDescent="0.2">
      <c r="A311" s="154"/>
      <c r="B311" s="155"/>
      <c r="C311" s="192" t="s">
        <v>489</v>
      </c>
      <c r="D311" s="187"/>
      <c r="E311" s="188">
        <v>13.7</v>
      </c>
      <c r="F311" s="157"/>
      <c r="G311" s="157"/>
      <c r="H311" s="157"/>
      <c r="I311" s="157"/>
      <c r="J311" s="157"/>
      <c r="K311" s="157"/>
      <c r="L311" s="157"/>
      <c r="M311" s="157"/>
      <c r="N311" s="157"/>
      <c r="O311" s="157"/>
      <c r="P311" s="157"/>
      <c r="Q311" s="157"/>
      <c r="R311" s="157"/>
      <c r="S311" s="157"/>
      <c r="T311" s="157"/>
      <c r="U311" s="157"/>
      <c r="V311" s="157"/>
      <c r="W311" s="157"/>
      <c r="X311" s="157"/>
      <c r="Y311" s="147"/>
      <c r="Z311" s="147"/>
      <c r="AA311" s="147"/>
      <c r="AB311" s="147"/>
      <c r="AC311" s="147"/>
      <c r="AD311" s="147"/>
      <c r="AE311" s="147"/>
      <c r="AF311" s="147"/>
      <c r="AG311" s="147" t="s">
        <v>225</v>
      </c>
      <c r="AH311" s="147">
        <v>0</v>
      </c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ht="22.5" outlineLevel="1" x14ac:dyDescent="0.2">
      <c r="A312" s="166">
        <v>54</v>
      </c>
      <c r="B312" s="167" t="s">
        <v>497</v>
      </c>
      <c r="C312" s="183" t="s">
        <v>498</v>
      </c>
      <c r="D312" s="168" t="s">
        <v>381</v>
      </c>
      <c r="E312" s="169">
        <v>2475.7199999999998</v>
      </c>
      <c r="F312" s="170"/>
      <c r="G312" s="171">
        <f>ROUND(E312*F312,2)</f>
        <v>0</v>
      </c>
      <c r="H312" s="170"/>
      <c r="I312" s="171">
        <f>ROUND(E312*H312,2)</f>
        <v>0</v>
      </c>
      <c r="J312" s="170"/>
      <c r="K312" s="171">
        <f>ROUND(E312*J312,2)</f>
        <v>0</v>
      </c>
      <c r="L312" s="171">
        <v>15</v>
      </c>
      <c r="M312" s="171">
        <f>G312*(1+L312/100)</f>
        <v>0</v>
      </c>
      <c r="N312" s="171">
        <v>1.4999999999999999E-4</v>
      </c>
      <c r="O312" s="171">
        <f>ROUND(E312*N312,2)</f>
        <v>0.37</v>
      </c>
      <c r="P312" s="171">
        <v>0</v>
      </c>
      <c r="Q312" s="171">
        <f>ROUND(E312*P312,2)</f>
        <v>0</v>
      </c>
      <c r="R312" s="171"/>
      <c r="S312" s="171" t="s">
        <v>222</v>
      </c>
      <c r="T312" s="172" t="s">
        <v>223</v>
      </c>
      <c r="U312" s="157">
        <v>0.06</v>
      </c>
      <c r="V312" s="157">
        <f>ROUND(E312*U312,2)</f>
        <v>148.54</v>
      </c>
      <c r="W312" s="157"/>
      <c r="X312" s="157" t="s">
        <v>187</v>
      </c>
      <c r="Y312" s="147"/>
      <c r="Z312" s="147"/>
      <c r="AA312" s="147"/>
      <c r="AB312" s="147"/>
      <c r="AC312" s="147"/>
      <c r="AD312" s="147"/>
      <c r="AE312" s="147"/>
      <c r="AF312" s="147"/>
      <c r="AG312" s="147" t="s">
        <v>188</v>
      </c>
      <c r="AH312" s="147"/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1" x14ac:dyDescent="0.2">
      <c r="A313" s="154"/>
      <c r="B313" s="155"/>
      <c r="C313" s="192" t="s">
        <v>341</v>
      </c>
      <c r="D313" s="187"/>
      <c r="E313" s="188"/>
      <c r="F313" s="157"/>
      <c r="G313" s="157"/>
      <c r="H313" s="157"/>
      <c r="I313" s="157"/>
      <c r="J313" s="157"/>
      <c r="K313" s="157"/>
      <c r="L313" s="157"/>
      <c r="M313" s="157"/>
      <c r="N313" s="157"/>
      <c r="O313" s="157"/>
      <c r="P313" s="157"/>
      <c r="Q313" s="157"/>
      <c r="R313" s="157"/>
      <c r="S313" s="157"/>
      <c r="T313" s="157"/>
      <c r="U313" s="157"/>
      <c r="V313" s="157"/>
      <c r="W313" s="157"/>
      <c r="X313" s="157"/>
      <c r="Y313" s="147"/>
      <c r="Z313" s="147"/>
      <c r="AA313" s="147"/>
      <c r="AB313" s="147"/>
      <c r="AC313" s="147"/>
      <c r="AD313" s="147"/>
      <c r="AE313" s="147"/>
      <c r="AF313" s="147"/>
      <c r="AG313" s="147" t="s">
        <v>225</v>
      </c>
      <c r="AH313" s="147">
        <v>0</v>
      </c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ht="22.5" outlineLevel="1" x14ac:dyDescent="0.2">
      <c r="A314" s="154"/>
      <c r="B314" s="155"/>
      <c r="C314" s="192" t="s">
        <v>499</v>
      </c>
      <c r="D314" s="187"/>
      <c r="E314" s="188">
        <v>993.6</v>
      </c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  <c r="U314" s="157"/>
      <c r="V314" s="157"/>
      <c r="W314" s="157"/>
      <c r="X314" s="157"/>
      <c r="Y314" s="147"/>
      <c r="Z314" s="147"/>
      <c r="AA314" s="147"/>
      <c r="AB314" s="147"/>
      <c r="AC314" s="147"/>
      <c r="AD314" s="147"/>
      <c r="AE314" s="147"/>
      <c r="AF314" s="147"/>
      <c r="AG314" s="147" t="s">
        <v>225</v>
      </c>
      <c r="AH314" s="147">
        <v>0</v>
      </c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outlineLevel="1" x14ac:dyDescent="0.2">
      <c r="A315" s="154"/>
      <c r="B315" s="155"/>
      <c r="C315" s="192" t="s">
        <v>500</v>
      </c>
      <c r="D315" s="187"/>
      <c r="E315" s="188">
        <v>254.4</v>
      </c>
      <c r="F315" s="157"/>
      <c r="G315" s="157"/>
      <c r="H315" s="157"/>
      <c r="I315" s="157"/>
      <c r="J315" s="157"/>
      <c r="K315" s="157"/>
      <c r="L315" s="157"/>
      <c r="M315" s="157"/>
      <c r="N315" s="157"/>
      <c r="O315" s="157"/>
      <c r="P315" s="157"/>
      <c r="Q315" s="157"/>
      <c r="R315" s="157"/>
      <c r="S315" s="157"/>
      <c r="T315" s="157"/>
      <c r="U315" s="157"/>
      <c r="V315" s="157"/>
      <c r="W315" s="157"/>
      <c r="X315" s="157"/>
      <c r="Y315" s="147"/>
      <c r="Z315" s="147"/>
      <c r="AA315" s="147"/>
      <c r="AB315" s="147"/>
      <c r="AC315" s="147"/>
      <c r="AD315" s="147"/>
      <c r="AE315" s="147"/>
      <c r="AF315" s="147"/>
      <c r="AG315" s="147" t="s">
        <v>225</v>
      </c>
      <c r="AH315" s="147">
        <v>0</v>
      </c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ht="22.5" outlineLevel="1" x14ac:dyDescent="0.2">
      <c r="A316" s="154"/>
      <c r="B316" s="155"/>
      <c r="C316" s="192" t="s">
        <v>501</v>
      </c>
      <c r="D316" s="187"/>
      <c r="E316" s="188">
        <v>66.8</v>
      </c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  <c r="U316" s="157"/>
      <c r="V316" s="157"/>
      <c r="W316" s="157"/>
      <c r="X316" s="157"/>
      <c r="Y316" s="147"/>
      <c r="Z316" s="147"/>
      <c r="AA316" s="147"/>
      <c r="AB316" s="147"/>
      <c r="AC316" s="147"/>
      <c r="AD316" s="147"/>
      <c r="AE316" s="147"/>
      <c r="AF316" s="147"/>
      <c r="AG316" s="147" t="s">
        <v>225</v>
      </c>
      <c r="AH316" s="147">
        <v>0</v>
      </c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</row>
    <row r="317" spans="1:60" ht="22.5" outlineLevel="1" x14ac:dyDescent="0.2">
      <c r="A317" s="154"/>
      <c r="B317" s="155"/>
      <c r="C317" s="192" t="s">
        <v>502</v>
      </c>
      <c r="D317" s="187"/>
      <c r="E317" s="188">
        <v>15.7</v>
      </c>
      <c r="F317" s="157"/>
      <c r="G317" s="157"/>
      <c r="H317" s="157"/>
      <c r="I317" s="157"/>
      <c r="J317" s="157"/>
      <c r="K317" s="157"/>
      <c r="L317" s="157"/>
      <c r="M317" s="157"/>
      <c r="N317" s="157"/>
      <c r="O317" s="157"/>
      <c r="P317" s="157"/>
      <c r="Q317" s="157"/>
      <c r="R317" s="157"/>
      <c r="S317" s="157"/>
      <c r="T317" s="157"/>
      <c r="U317" s="157"/>
      <c r="V317" s="157"/>
      <c r="W317" s="157"/>
      <c r="X317" s="157"/>
      <c r="Y317" s="147"/>
      <c r="Z317" s="147"/>
      <c r="AA317" s="147"/>
      <c r="AB317" s="147"/>
      <c r="AC317" s="147"/>
      <c r="AD317" s="147"/>
      <c r="AE317" s="147"/>
      <c r="AF317" s="147"/>
      <c r="AG317" s="147" t="s">
        <v>225</v>
      </c>
      <c r="AH317" s="147">
        <v>0</v>
      </c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</row>
    <row r="318" spans="1:60" ht="22.5" outlineLevel="1" x14ac:dyDescent="0.2">
      <c r="A318" s="154"/>
      <c r="B318" s="155"/>
      <c r="C318" s="192" t="s">
        <v>503</v>
      </c>
      <c r="D318" s="187"/>
      <c r="E318" s="188">
        <v>165.6</v>
      </c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47"/>
      <c r="Z318" s="147"/>
      <c r="AA318" s="147"/>
      <c r="AB318" s="147"/>
      <c r="AC318" s="147"/>
      <c r="AD318" s="147"/>
      <c r="AE318" s="147"/>
      <c r="AF318" s="147"/>
      <c r="AG318" s="147" t="s">
        <v>225</v>
      </c>
      <c r="AH318" s="147">
        <v>0</v>
      </c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</row>
    <row r="319" spans="1:60" outlineLevel="1" x14ac:dyDescent="0.2">
      <c r="A319" s="154"/>
      <c r="B319" s="155"/>
      <c r="C319" s="192" t="s">
        <v>504</v>
      </c>
      <c r="D319" s="187"/>
      <c r="E319" s="188">
        <v>890.4</v>
      </c>
      <c r="F319" s="157"/>
      <c r="G319" s="157"/>
      <c r="H319" s="157"/>
      <c r="I319" s="157"/>
      <c r="J319" s="157"/>
      <c r="K319" s="157"/>
      <c r="L319" s="157"/>
      <c r="M319" s="157"/>
      <c r="N319" s="157"/>
      <c r="O319" s="157"/>
      <c r="P319" s="157"/>
      <c r="Q319" s="157"/>
      <c r="R319" s="157"/>
      <c r="S319" s="157"/>
      <c r="T319" s="157"/>
      <c r="U319" s="157"/>
      <c r="V319" s="157"/>
      <c r="W319" s="157"/>
      <c r="X319" s="157"/>
      <c r="Y319" s="147"/>
      <c r="Z319" s="147"/>
      <c r="AA319" s="147"/>
      <c r="AB319" s="147"/>
      <c r="AC319" s="147"/>
      <c r="AD319" s="147"/>
      <c r="AE319" s="147"/>
      <c r="AF319" s="147"/>
      <c r="AG319" s="147" t="s">
        <v>225</v>
      </c>
      <c r="AH319" s="147">
        <v>0</v>
      </c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</row>
    <row r="320" spans="1:60" ht="22.5" outlineLevel="1" x14ac:dyDescent="0.2">
      <c r="A320" s="154"/>
      <c r="B320" s="155"/>
      <c r="C320" s="192" t="s">
        <v>505</v>
      </c>
      <c r="D320" s="187"/>
      <c r="E320" s="188">
        <v>54</v>
      </c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47"/>
      <c r="Z320" s="147"/>
      <c r="AA320" s="147"/>
      <c r="AB320" s="147"/>
      <c r="AC320" s="147"/>
      <c r="AD320" s="147"/>
      <c r="AE320" s="147"/>
      <c r="AF320" s="147"/>
      <c r="AG320" s="147" t="s">
        <v>225</v>
      </c>
      <c r="AH320" s="147">
        <v>0</v>
      </c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</row>
    <row r="321" spans="1:60" ht="22.5" outlineLevel="1" x14ac:dyDescent="0.2">
      <c r="A321" s="154"/>
      <c r="B321" s="155"/>
      <c r="C321" s="192" t="s">
        <v>506</v>
      </c>
      <c r="D321" s="187"/>
      <c r="E321" s="188">
        <v>15.7</v>
      </c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47"/>
      <c r="Z321" s="147"/>
      <c r="AA321" s="147"/>
      <c r="AB321" s="147"/>
      <c r="AC321" s="147"/>
      <c r="AD321" s="147"/>
      <c r="AE321" s="147"/>
      <c r="AF321" s="147"/>
      <c r="AG321" s="147" t="s">
        <v>225</v>
      </c>
      <c r="AH321" s="147">
        <v>0</v>
      </c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</row>
    <row r="322" spans="1:60" ht="22.5" outlineLevel="1" x14ac:dyDescent="0.2">
      <c r="A322" s="154"/>
      <c r="B322" s="155"/>
      <c r="C322" s="192" t="s">
        <v>507</v>
      </c>
      <c r="D322" s="187"/>
      <c r="E322" s="188">
        <v>9.76</v>
      </c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47"/>
      <c r="Z322" s="147"/>
      <c r="AA322" s="147"/>
      <c r="AB322" s="147"/>
      <c r="AC322" s="147"/>
      <c r="AD322" s="147"/>
      <c r="AE322" s="147"/>
      <c r="AF322" s="147"/>
      <c r="AG322" s="147" t="s">
        <v>225</v>
      </c>
      <c r="AH322" s="147">
        <v>0</v>
      </c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</row>
    <row r="323" spans="1:60" ht="22.5" outlineLevel="1" x14ac:dyDescent="0.2">
      <c r="A323" s="154"/>
      <c r="B323" s="155"/>
      <c r="C323" s="192" t="s">
        <v>508</v>
      </c>
      <c r="D323" s="187"/>
      <c r="E323" s="188">
        <v>9.76</v>
      </c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47"/>
      <c r="Z323" s="147"/>
      <c r="AA323" s="147"/>
      <c r="AB323" s="147"/>
      <c r="AC323" s="147"/>
      <c r="AD323" s="147"/>
      <c r="AE323" s="147"/>
      <c r="AF323" s="147"/>
      <c r="AG323" s="147" t="s">
        <v>225</v>
      </c>
      <c r="AH323" s="147">
        <v>0</v>
      </c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</row>
    <row r="324" spans="1:60" outlineLevel="1" x14ac:dyDescent="0.2">
      <c r="A324" s="166">
        <v>55</v>
      </c>
      <c r="B324" s="167" t="s">
        <v>509</v>
      </c>
      <c r="C324" s="183" t="s">
        <v>510</v>
      </c>
      <c r="D324" s="168" t="s">
        <v>221</v>
      </c>
      <c r="E324" s="169">
        <v>6630.1935999999996</v>
      </c>
      <c r="F324" s="170"/>
      <c r="G324" s="171">
        <f>ROUND(E324*F324,2)</f>
        <v>0</v>
      </c>
      <c r="H324" s="170"/>
      <c r="I324" s="171">
        <f>ROUND(E324*H324,2)</f>
        <v>0</v>
      </c>
      <c r="J324" s="170"/>
      <c r="K324" s="171">
        <f>ROUND(E324*J324,2)</f>
        <v>0</v>
      </c>
      <c r="L324" s="171">
        <v>15</v>
      </c>
      <c r="M324" s="171">
        <f>G324*(1+L324/100)</f>
        <v>0</v>
      </c>
      <c r="N324" s="171">
        <v>4.8300000000000001E-3</v>
      </c>
      <c r="O324" s="171">
        <f>ROUND(E324*N324,2)</f>
        <v>32.020000000000003</v>
      </c>
      <c r="P324" s="171">
        <v>0</v>
      </c>
      <c r="Q324" s="171">
        <f>ROUND(E324*P324,2)</f>
        <v>0</v>
      </c>
      <c r="R324" s="171"/>
      <c r="S324" s="171" t="s">
        <v>222</v>
      </c>
      <c r="T324" s="172" t="s">
        <v>223</v>
      </c>
      <c r="U324" s="157">
        <v>0.26524999999999999</v>
      </c>
      <c r="V324" s="157">
        <f>ROUND(E324*U324,2)</f>
        <v>1758.66</v>
      </c>
      <c r="W324" s="157"/>
      <c r="X324" s="157" t="s">
        <v>187</v>
      </c>
      <c r="Y324" s="147"/>
      <c r="Z324" s="147"/>
      <c r="AA324" s="147"/>
      <c r="AB324" s="147"/>
      <c r="AC324" s="147"/>
      <c r="AD324" s="147"/>
      <c r="AE324" s="147"/>
      <c r="AF324" s="147"/>
      <c r="AG324" s="147" t="s">
        <v>188</v>
      </c>
      <c r="AH324" s="147"/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</row>
    <row r="325" spans="1:60" outlineLevel="1" x14ac:dyDescent="0.2">
      <c r="A325" s="154"/>
      <c r="B325" s="155"/>
      <c r="C325" s="192" t="s">
        <v>511</v>
      </c>
      <c r="D325" s="187"/>
      <c r="E325" s="188">
        <v>6963.41</v>
      </c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47"/>
      <c r="Z325" s="147"/>
      <c r="AA325" s="147"/>
      <c r="AB325" s="147"/>
      <c r="AC325" s="147"/>
      <c r="AD325" s="147"/>
      <c r="AE325" s="147"/>
      <c r="AF325" s="147"/>
      <c r="AG325" s="147" t="s">
        <v>225</v>
      </c>
      <c r="AH325" s="147">
        <v>0</v>
      </c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</row>
    <row r="326" spans="1:60" outlineLevel="1" x14ac:dyDescent="0.2">
      <c r="A326" s="154"/>
      <c r="B326" s="155"/>
      <c r="C326" s="192" t="s">
        <v>512</v>
      </c>
      <c r="D326" s="187"/>
      <c r="E326" s="188">
        <v>-333.22</v>
      </c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47"/>
      <c r="Z326" s="147"/>
      <c r="AA326" s="147"/>
      <c r="AB326" s="147"/>
      <c r="AC326" s="147"/>
      <c r="AD326" s="147"/>
      <c r="AE326" s="147"/>
      <c r="AF326" s="147"/>
      <c r="AG326" s="147" t="s">
        <v>225</v>
      </c>
      <c r="AH326" s="147">
        <v>0</v>
      </c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</row>
    <row r="327" spans="1:60" ht="22.5" outlineLevel="1" x14ac:dyDescent="0.2">
      <c r="A327" s="166">
        <v>56</v>
      </c>
      <c r="B327" s="167" t="s">
        <v>513</v>
      </c>
      <c r="C327" s="196" t="s">
        <v>514</v>
      </c>
      <c r="D327" s="168" t="s">
        <v>221</v>
      </c>
      <c r="E327" s="169">
        <v>1968.3720000000001</v>
      </c>
      <c r="F327" s="170"/>
      <c r="G327" s="171">
        <f>ROUND(E327*F327,2)</f>
        <v>0</v>
      </c>
      <c r="H327" s="170"/>
      <c r="I327" s="171">
        <f>ROUND(E327*H327,2)</f>
        <v>0</v>
      </c>
      <c r="J327" s="170"/>
      <c r="K327" s="171">
        <f>ROUND(E327*J327,2)</f>
        <v>0</v>
      </c>
      <c r="L327" s="171">
        <v>15</v>
      </c>
      <c r="M327" s="171">
        <f>G327*(1+L327/100)</f>
        <v>0</v>
      </c>
      <c r="N327" s="171">
        <v>3.6700000000000001E-3</v>
      </c>
      <c r="O327" s="171">
        <f>ROUND(E327*N327,2)</f>
        <v>7.22</v>
      </c>
      <c r="P327" s="171">
        <v>0</v>
      </c>
      <c r="Q327" s="171">
        <f>ROUND(E327*P327,2)</f>
        <v>0</v>
      </c>
      <c r="R327" s="171"/>
      <c r="S327" s="171" t="s">
        <v>222</v>
      </c>
      <c r="T327" s="172" t="s">
        <v>223</v>
      </c>
      <c r="U327" s="157">
        <v>0.36199999999999999</v>
      </c>
      <c r="V327" s="157">
        <f>ROUND(E327*U327,2)</f>
        <v>712.55</v>
      </c>
      <c r="W327" s="157"/>
      <c r="X327" s="157" t="s">
        <v>187</v>
      </c>
      <c r="Y327" s="147"/>
      <c r="Z327" s="147"/>
      <c r="AA327" s="147"/>
      <c r="AB327" s="147"/>
      <c r="AC327" s="147"/>
      <c r="AD327" s="147"/>
      <c r="AE327" s="147"/>
      <c r="AF327" s="147"/>
      <c r="AG327" s="147" t="s">
        <v>188</v>
      </c>
      <c r="AH327" s="147"/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</row>
    <row r="328" spans="1:60" outlineLevel="1" x14ac:dyDescent="0.2">
      <c r="A328" s="154"/>
      <c r="B328" s="155"/>
      <c r="C328" s="192" t="s">
        <v>439</v>
      </c>
      <c r="D328" s="187"/>
      <c r="E328" s="188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47"/>
      <c r="Z328" s="147"/>
      <c r="AA328" s="147"/>
      <c r="AB328" s="147"/>
      <c r="AC328" s="147"/>
      <c r="AD328" s="147"/>
      <c r="AE328" s="147"/>
      <c r="AF328" s="147"/>
      <c r="AG328" s="147" t="s">
        <v>225</v>
      </c>
      <c r="AH328" s="147">
        <v>0</v>
      </c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</row>
    <row r="329" spans="1:60" outlineLevel="1" x14ac:dyDescent="0.2">
      <c r="A329" s="154"/>
      <c r="B329" s="155"/>
      <c r="C329" s="192" t="s">
        <v>515</v>
      </c>
      <c r="D329" s="187"/>
      <c r="E329" s="188">
        <v>96.3</v>
      </c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47"/>
      <c r="Z329" s="147"/>
      <c r="AA329" s="147"/>
      <c r="AB329" s="147"/>
      <c r="AC329" s="147"/>
      <c r="AD329" s="147"/>
      <c r="AE329" s="147"/>
      <c r="AF329" s="147"/>
      <c r="AG329" s="147" t="s">
        <v>225</v>
      </c>
      <c r="AH329" s="147">
        <v>0</v>
      </c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</row>
    <row r="330" spans="1:60" outlineLevel="1" x14ac:dyDescent="0.2">
      <c r="A330" s="154"/>
      <c r="B330" s="155"/>
      <c r="C330" s="192" t="s">
        <v>516</v>
      </c>
      <c r="D330" s="187"/>
      <c r="E330" s="188">
        <v>577.79999999999995</v>
      </c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47"/>
      <c r="Z330" s="147"/>
      <c r="AA330" s="147"/>
      <c r="AB330" s="147"/>
      <c r="AC330" s="147"/>
      <c r="AD330" s="147"/>
      <c r="AE330" s="147"/>
      <c r="AF330" s="147"/>
      <c r="AG330" s="147" t="s">
        <v>225</v>
      </c>
      <c r="AH330" s="147">
        <v>0</v>
      </c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</row>
    <row r="331" spans="1:60" outlineLevel="1" x14ac:dyDescent="0.2">
      <c r="A331" s="154"/>
      <c r="B331" s="155"/>
      <c r="C331" s="192" t="s">
        <v>517</v>
      </c>
      <c r="D331" s="187"/>
      <c r="E331" s="188">
        <v>184.89599999999999</v>
      </c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47"/>
      <c r="Z331" s="147"/>
      <c r="AA331" s="147"/>
      <c r="AB331" s="147"/>
      <c r="AC331" s="147"/>
      <c r="AD331" s="147"/>
      <c r="AE331" s="147"/>
      <c r="AF331" s="147"/>
      <c r="AG331" s="147" t="s">
        <v>225</v>
      </c>
      <c r="AH331" s="147">
        <v>0</v>
      </c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</row>
    <row r="332" spans="1:60" outlineLevel="1" x14ac:dyDescent="0.2">
      <c r="A332" s="154"/>
      <c r="B332" s="155"/>
      <c r="C332" s="192" t="s">
        <v>518</v>
      </c>
      <c r="D332" s="187"/>
      <c r="E332" s="188">
        <v>1109.376</v>
      </c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47"/>
      <c r="Z332" s="147"/>
      <c r="AA332" s="147"/>
      <c r="AB332" s="147"/>
      <c r="AC332" s="147"/>
      <c r="AD332" s="147"/>
      <c r="AE332" s="147"/>
      <c r="AF332" s="147"/>
      <c r="AG332" s="147" t="s">
        <v>225</v>
      </c>
      <c r="AH332" s="147">
        <v>0</v>
      </c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</row>
    <row r="333" spans="1:60" outlineLevel="1" x14ac:dyDescent="0.2">
      <c r="A333" s="166">
        <v>57</v>
      </c>
      <c r="B333" s="167" t="s">
        <v>519</v>
      </c>
      <c r="C333" s="183" t="s">
        <v>520</v>
      </c>
      <c r="D333" s="168" t="s">
        <v>221</v>
      </c>
      <c r="E333" s="169">
        <v>6963.4096</v>
      </c>
      <c r="F333" s="170"/>
      <c r="G333" s="171">
        <f>ROUND(E333*F333,2)</f>
        <v>0</v>
      </c>
      <c r="H333" s="170"/>
      <c r="I333" s="171">
        <f>ROUND(E333*H333,2)</f>
        <v>0</v>
      </c>
      <c r="J333" s="170"/>
      <c r="K333" s="171">
        <f>ROUND(E333*J333,2)</f>
        <v>0</v>
      </c>
      <c r="L333" s="171">
        <v>15</v>
      </c>
      <c r="M333" s="171">
        <f>G333*(1+L333/100)</f>
        <v>0</v>
      </c>
      <c r="N333" s="171">
        <v>2.0000000000000002E-5</v>
      </c>
      <c r="O333" s="171">
        <f>ROUND(E333*N333,2)</f>
        <v>0.14000000000000001</v>
      </c>
      <c r="P333" s="171">
        <v>0</v>
      </c>
      <c r="Q333" s="171">
        <f>ROUND(E333*P333,2)</f>
        <v>0</v>
      </c>
      <c r="R333" s="171"/>
      <c r="S333" s="171" t="s">
        <v>222</v>
      </c>
      <c r="T333" s="172" t="s">
        <v>223</v>
      </c>
      <c r="U333" s="157">
        <v>0.11</v>
      </c>
      <c r="V333" s="157">
        <f>ROUND(E333*U333,2)</f>
        <v>765.98</v>
      </c>
      <c r="W333" s="157"/>
      <c r="X333" s="157" t="s">
        <v>187</v>
      </c>
      <c r="Y333" s="147"/>
      <c r="Z333" s="147"/>
      <c r="AA333" s="147"/>
      <c r="AB333" s="147"/>
      <c r="AC333" s="147"/>
      <c r="AD333" s="147"/>
      <c r="AE333" s="147"/>
      <c r="AF333" s="147"/>
      <c r="AG333" s="147" t="s">
        <v>188</v>
      </c>
      <c r="AH333" s="147"/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</row>
    <row r="334" spans="1:60" outlineLevel="1" x14ac:dyDescent="0.2">
      <c r="A334" s="154"/>
      <c r="B334" s="155"/>
      <c r="C334" s="192" t="s">
        <v>439</v>
      </c>
      <c r="D334" s="187"/>
      <c r="E334" s="188"/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47"/>
      <c r="Z334" s="147"/>
      <c r="AA334" s="147"/>
      <c r="AB334" s="147"/>
      <c r="AC334" s="147"/>
      <c r="AD334" s="147"/>
      <c r="AE334" s="147"/>
      <c r="AF334" s="147"/>
      <c r="AG334" s="147" t="s">
        <v>225</v>
      </c>
      <c r="AH334" s="147">
        <v>0</v>
      </c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</row>
    <row r="335" spans="1:60" ht="22.5" outlineLevel="1" x14ac:dyDescent="0.2">
      <c r="A335" s="154"/>
      <c r="B335" s="155"/>
      <c r="C335" s="192" t="s">
        <v>521</v>
      </c>
      <c r="D335" s="187"/>
      <c r="E335" s="188">
        <v>2515.2600000000002</v>
      </c>
      <c r="F335" s="157"/>
      <c r="G335" s="157"/>
      <c r="H335" s="157"/>
      <c r="I335" s="157"/>
      <c r="J335" s="157"/>
      <c r="K335" s="157"/>
      <c r="L335" s="157"/>
      <c r="M335" s="157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47"/>
      <c r="Z335" s="147"/>
      <c r="AA335" s="147"/>
      <c r="AB335" s="147"/>
      <c r="AC335" s="147"/>
      <c r="AD335" s="147"/>
      <c r="AE335" s="147"/>
      <c r="AF335" s="147"/>
      <c r="AG335" s="147" t="s">
        <v>225</v>
      </c>
      <c r="AH335" s="147">
        <v>0</v>
      </c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</row>
    <row r="336" spans="1:60" ht="22.5" outlineLevel="1" x14ac:dyDescent="0.2">
      <c r="A336" s="154"/>
      <c r="B336" s="155"/>
      <c r="C336" s="192" t="s">
        <v>441</v>
      </c>
      <c r="D336" s="187"/>
      <c r="E336" s="188">
        <v>160.80000000000001</v>
      </c>
      <c r="F336" s="157"/>
      <c r="G336" s="157"/>
      <c r="H336" s="157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47"/>
      <c r="Z336" s="147"/>
      <c r="AA336" s="147"/>
      <c r="AB336" s="147"/>
      <c r="AC336" s="147"/>
      <c r="AD336" s="147"/>
      <c r="AE336" s="147"/>
      <c r="AF336" s="147"/>
      <c r="AG336" s="147" t="s">
        <v>225</v>
      </c>
      <c r="AH336" s="147">
        <v>0</v>
      </c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</row>
    <row r="337" spans="1:60" outlineLevel="1" x14ac:dyDescent="0.2">
      <c r="A337" s="154"/>
      <c r="B337" s="155"/>
      <c r="C337" s="192" t="s">
        <v>515</v>
      </c>
      <c r="D337" s="187"/>
      <c r="E337" s="188">
        <v>96.3</v>
      </c>
      <c r="F337" s="157"/>
      <c r="G337" s="157"/>
      <c r="H337" s="157"/>
      <c r="I337" s="157"/>
      <c r="J337" s="157"/>
      <c r="K337" s="157"/>
      <c r="L337" s="157"/>
      <c r="M337" s="157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47"/>
      <c r="Z337" s="147"/>
      <c r="AA337" s="147"/>
      <c r="AB337" s="147"/>
      <c r="AC337" s="147"/>
      <c r="AD337" s="147"/>
      <c r="AE337" s="147"/>
      <c r="AF337" s="147"/>
      <c r="AG337" s="147" t="s">
        <v>225</v>
      </c>
      <c r="AH337" s="147">
        <v>0</v>
      </c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</row>
    <row r="338" spans="1:60" ht="22.5" outlineLevel="1" x14ac:dyDescent="0.2">
      <c r="A338" s="154"/>
      <c r="B338" s="155"/>
      <c r="C338" s="192" t="s">
        <v>522</v>
      </c>
      <c r="D338" s="187"/>
      <c r="E338" s="188">
        <v>2160.06</v>
      </c>
      <c r="F338" s="157"/>
      <c r="G338" s="157"/>
      <c r="H338" s="157"/>
      <c r="I338" s="157"/>
      <c r="J338" s="157"/>
      <c r="K338" s="157"/>
      <c r="L338" s="157"/>
      <c r="M338" s="157"/>
      <c r="N338" s="157"/>
      <c r="O338" s="157"/>
      <c r="P338" s="157"/>
      <c r="Q338" s="157"/>
      <c r="R338" s="157"/>
      <c r="S338" s="157"/>
      <c r="T338" s="157"/>
      <c r="U338" s="157"/>
      <c r="V338" s="157"/>
      <c r="W338" s="157"/>
      <c r="X338" s="157"/>
      <c r="Y338" s="147"/>
      <c r="Z338" s="147"/>
      <c r="AA338" s="147"/>
      <c r="AB338" s="147"/>
      <c r="AC338" s="147"/>
      <c r="AD338" s="147"/>
      <c r="AE338" s="147"/>
      <c r="AF338" s="147"/>
      <c r="AG338" s="147" t="s">
        <v>225</v>
      </c>
      <c r="AH338" s="147">
        <v>0</v>
      </c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</row>
    <row r="339" spans="1:60" ht="22.5" outlineLevel="1" x14ac:dyDescent="0.2">
      <c r="A339" s="154"/>
      <c r="B339" s="155"/>
      <c r="C339" s="192" t="s">
        <v>443</v>
      </c>
      <c r="D339" s="187"/>
      <c r="E339" s="188">
        <v>1286.4000000000001</v>
      </c>
      <c r="F339" s="157"/>
      <c r="G339" s="157"/>
      <c r="H339" s="157"/>
      <c r="I339" s="157"/>
      <c r="J339" s="157"/>
      <c r="K339" s="157"/>
      <c r="L339" s="157"/>
      <c r="M339" s="157"/>
      <c r="N339" s="157"/>
      <c r="O339" s="157"/>
      <c r="P339" s="157"/>
      <c r="Q339" s="157"/>
      <c r="R339" s="157"/>
      <c r="S339" s="157"/>
      <c r="T339" s="157"/>
      <c r="U339" s="157"/>
      <c r="V339" s="157"/>
      <c r="W339" s="157"/>
      <c r="X339" s="157"/>
      <c r="Y339" s="147"/>
      <c r="Z339" s="147"/>
      <c r="AA339" s="147"/>
      <c r="AB339" s="147"/>
      <c r="AC339" s="147"/>
      <c r="AD339" s="147"/>
      <c r="AE339" s="147"/>
      <c r="AF339" s="147"/>
      <c r="AG339" s="147" t="s">
        <v>225</v>
      </c>
      <c r="AH339" s="147">
        <v>0</v>
      </c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</row>
    <row r="340" spans="1:60" ht="22.5" outlineLevel="1" x14ac:dyDescent="0.2">
      <c r="A340" s="154"/>
      <c r="B340" s="155"/>
      <c r="C340" s="192" t="s">
        <v>523</v>
      </c>
      <c r="D340" s="187"/>
      <c r="E340" s="188">
        <v>577.79999999999995</v>
      </c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47"/>
      <c r="Z340" s="147"/>
      <c r="AA340" s="147"/>
      <c r="AB340" s="147"/>
      <c r="AC340" s="147"/>
      <c r="AD340" s="147"/>
      <c r="AE340" s="147"/>
      <c r="AF340" s="147"/>
      <c r="AG340" s="147" t="s">
        <v>225</v>
      </c>
      <c r="AH340" s="147">
        <v>0</v>
      </c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</row>
    <row r="341" spans="1:60" outlineLevel="1" x14ac:dyDescent="0.2">
      <c r="A341" s="154"/>
      <c r="B341" s="155"/>
      <c r="C341" s="192" t="s">
        <v>517</v>
      </c>
      <c r="D341" s="187"/>
      <c r="E341" s="188">
        <v>184.9</v>
      </c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47"/>
      <c r="Z341" s="147"/>
      <c r="AA341" s="147"/>
      <c r="AB341" s="147"/>
      <c r="AC341" s="147"/>
      <c r="AD341" s="147"/>
      <c r="AE341" s="147"/>
      <c r="AF341" s="147"/>
      <c r="AG341" s="147" t="s">
        <v>225</v>
      </c>
      <c r="AH341" s="147">
        <v>0</v>
      </c>
      <c r="AI341" s="147"/>
      <c r="AJ341" s="147"/>
      <c r="AK341" s="147"/>
      <c r="AL341" s="147"/>
      <c r="AM341" s="147"/>
      <c r="AN341" s="147"/>
      <c r="AO341" s="147"/>
      <c r="AP341" s="147"/>
      <c r="AQ341" s="147"/>
      <c r="AR341" s="147"/>
      <c r="AS341" s="147"/>
      <c r="AT341" s="147"/>
      <c r="AU341" s="147"/>
      <c r="AV341" s="147"/>
      <c r="AW341" s="147"/>
      <c r="AX341" s="147"/>
      <c r="AY341" s="147"/>
      <c r="AZ341" s="147"/>
      <c r="BA341" s="147"/>
      <c r="BB341" s="147"/>
      <c r="BC341" s="147"/>
      <c r="BD341" s="147"/>
      <c r="BE341" s="147"/>
      <c r="BF341" s="147"/>
      <c r="BG341" s="147"/>
      <c r="BH341" s="147"/>
    </row>
    <row r="342" spans="1:60" outlineLevel="1" x14ac:dyDescent="0.2">
      <c r="A342" s="154"/>
      <c r="B342" s="155"/>
      <c r="C342" s="192" t="s">
        <v>518</v>
      </c>
      <c r="D342" s="187"/>
      <c r="E342" s="188">
        <v>1109.3800000000001</v>
      </c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157"/>
      <c r="S342" s="157"/>
      <c r="T342" s="157"/>
      <c r="U342" s="157"/>
      <c r="V342" s="157"/>
      <c r="W342" s="157"/>
      <c r="X342" s="157"/>
      <c r="Y342" s="147"/>
      <c r="Z342" s="147"/>
      <c r="AA342" s="147"/>
      <c r="AB342" s="147"/>
      <c r="AC342" s="147"/>
      <c r="AD342" s="147"/>
      <c r="AE342" s="147"/>
      <c r="AF342" s="147"/>
      <c r="AG342" s="147" t="s">
        <v>225</v>
      </c>
      <c r="AH342" s="147">
        <v>0</v>
      </c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</row>
    <row r="343" spans="1:60" outlineLevel="1" x14ac:dyDescent="0.2">
      <c r="A343" s="154"/>
      <c r="B343" s="155"/>
      <c r="C343" s="192" t="s">
        <v>405</v>
      </c>
      <c r="D343" s="187"/>
      <c r="E343" s="188"/>
      <c r="F343" s="157"/>
      <c r="G343" s="157"/>
      <c r="H343" s="157"/>
      <c r="I343" s="157"/>
      <c r="J343" s="157"/>
      <c r="K343" s="157"/>
      <c r="L343" s="157"/>
      <c r="M343" s="157"/>
      <c r="N343" s="157"/>
      <c r="O343" s="157"/>
      <c r="P343" s="157"/>
      <c r="Q343" s="157"/>
      <c r="R343" s="157"/>
      <c r="S343" s="157"/>
      <c r="T343" s="157"/>
      <c r="U343" s="157"/>
      <c r="V343" s="157"/>
      <c r="W343" s="157"/>
      <c r="X343" s="157"/>
      <c r="Y343" s="147"/>
      <c r="Z343" s="147"/>
      <c r="AA343" s="147"/>
      <c r="AB343" s="147"/>
      <c r="AC343" s="147"/>
      <c r="AD343" s="147"/>
      <c r="AE343" s="147"/>
      <c r="AF343" s="147"/>
      <c r="AG343" s="147" t="s">
        <v>225</v>
      </c>
      <c r="AH343" s="147">
        <v>0</v>
      </c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</row>
    <row r="344" spans="1:60" outlineLevel="1" x14ac:dyDescent="0.2">
      <c r="A344" s="154"/>
      <c r="B344" s="155"/>
      <c r="C344" s="192" t="s">
        <v>406</v>
      </c>
      <c r="D344" s="187"/>
      <c r="E344" s="188">
        <v>26.86</v>
      </c>
      <c r="F344" s="157"/>
      <c r="G344" s="157"/>
      <c r="H344" s="157"/>
      <c r="I344" s="157"/>
      <c r="J344" s="157"/>
      <c r="K344" s="157"/>
      <c r="L344" s="157"/>
      <c r="M344" s="157"/>
      <c r="N344" s="157"/>
      <c r="O344" s="157"/>
      <c r="P344" s="157"/>
      <c r="Q344" s="157"/>
      <c r="R344" s="157"/>
      <c r="S344" s="157"/>
      <c r="T344" s="157"/>
      <c r="U344" s="157"/>
      <c r="V344" s="157"/>
      <c r="W344" s="157"/>
      <c r="X344" s="157"/>
      <c r="Y344" s="147"/>
      <c r="Z344" s="147"/>
      <c r="AA344" s="147"/>
      <c r="AB344" s="147"/>
      <c r="AC344" s="147"/>
      <c r="AD344" s="147"/>
      <c r="AE344" s="147"/>
      <c r="AF344" s="147"/>
      <c r="AG344" s="147" t="s">
        <v>225</v>
      </c>
      <c r="AH344" s="147">
        <v>0</v>
      </c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</row>
    <row r="345" spans="1:60" outlineLevel="1" x14ac:dyDescent="0.2">
      <c r="A345" s="154"/>
      <c r="B345" s="155"/>
      <c r="C345" s="192" t="s">
        <v>407</v>
      </c>
      <c r="D345" s="187"/>
      <c r="E345" s="188">
        <v>26.86</v>
      </c>
      <c r="F345" s="157"/>
      <c r="G345" s="157"/>
      <c r="H345" s="157"/>
      <c r="I345" s="157"/>
      <c r="J345" s="157"/>
      <c r="K345" s="157"/>
      <c r="L345" s="157"/>
      <c r="M345" s="157"/>
      <c r="N345" s="157"/>
      <c r="O345" s="157"/>
      <c r="P345" s="157"/>
      <c r="Q345" s="157"/>
      <c r="R345" s="157"/>
      <c r="S345" s="157"/>
      <c r="T345" s="157"/>
      <c r="U345" s="157"/>
      <c r="V345" s="157"/>
      <c r="W345" s="157"/>
      <c r="X345" s="157"/>
      <c r="Y345" s="147"/>
      <c r="Z345" s="147"/>
      <c r="AA345" s="147"/>
      <c r="AB345" s="147"/>
      <c r="AC345" s="147"/>
      <c r="AD345" s="147"/>
      <c r="AE345" s="147"/>
      <c r="AF345" s="147"/>
      <c r="AG345" s="147" t="s">
        <v>225</v>
      </c>
      <c r="AH345" s="147">
        <v>0</v>
      </c>
      <c r="AI345" s="147"/>
      <c r="AJ345" s="147"/>
      <c r="AK345" s="147"/>
      <c r="AL345" s="147"/>
      <c r="AM345" s="147"/>
      <c r="AN345" s="147"/>
      <c r="AO345" s="147"/>
      <c r="AP345" s="147"/>
      <c r="AQ345" s="147"/>
      <c r="AR345" s="147"/>
      <c r="AS345" s="147"/>
      <c r="AT345" s="147"/>
      <c r="AU345" s="147"/>
      <c r="AV345" s="147"/>
      <c r="AW345" s="147"/>
      <c r="AX345" s="147"/>
      <c r="AY345" s="147"/>
      <c r="AZ345" s="147"/>
      <c r="BA345" s="147"/>
      <c r="BB345" s="147"/>
      <c r="BC345" s="147"/>
      <c r="BD345" s="147"/>
      <c r="BE345" s="147"/>
      <c r="BF345" s="147"/>
      <c r="BG345" s="147"/>
      <c r="BH345" s="147"/>
    </row>
    <row r="346" spans="1:60" outlineLevel="1" x14ac:dyDescent="0.2">
      <c r="A346" s="154"/>
      <c r="B346" s="155"/>
      <c r="C346" s="192" t="s">
        <v>405</v>
      </c>
      <c r="D346" s="187"/>
      <c r="E346" s="188"/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  <c r="S346" s="157"/>
      <c r="T346" s="157"/>
      <c r="U346" s="157"/>
      <c r="V346" s="157"/>
      <c r="W346" s="157"/>
      <c r="X346" s="157"/>
      <c r="Y346" s="147"/>
      <c r="Z346" s="147"/>
      <c r="AA346" s="147"/>
      <c r="AB346" s="147"/>
      <c r="AC346" s="147"/>
      <c r="AD346" s="147"/>
      <c r="AE346" s="147"/>
      <c r="AF346" s="147"/>
      <c r="AG346" s="147" t="s">
        <v>225</v>
      </c>
      <c r="AH346" s="147">
        <v>0</v>
      </c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</row>
    <row r="347" spans="1:60" outlineLevel="1" x14ac:dyDescent="0.2">
      <c r="A347" s="154"/>
      <c r="B347" s="155"/>
      <c r="C347" s="192" t="s">
        <v>444</v>
      </c>
      <c r="D347" s="187"/>
      <c r="E347" s="188"/>
      <c r="F347" s="157"/>
      <c r="G347" s="157"/>
      <c r="H347" s="157"/>
      <c r="I347" s="157"/>
      <c r="J347" s="157"/>
      <c r="K347" s="157"/>
      <c r="L347" s="157"/>
      <c r="M347" s="157"/>
      <c r="N347" s="157"/>
      <c r="O347" s="157"/>
      <c r="P347" s="157"/>
      <c r="Q347" s="157"/>
      <c r="R347" s="157"/>
      <c r="S347" s="157"/>
      <c r="T347" s="157"/>
      <c r="U347" s="157"/>
      <c r="V347" s="157"/>
      <c r="W347" s="157"/>
      <c r="X347" s="157"/>
      <c r="Y347" s="147"/>
      <c r="Z347" s="147"/>
      <c r="AA347" s="147"/>
      <c r="AB347" s="147"/>
      <c r="AC347" s="147"/>
      <c r="AD347" s="147"/>
      <c r="AE347" s="147"/>
      <c r="AF347" s="147"/>
      <c r="AG347" s="147" t="s">
        <v>225</v>
      </c>
      <c r="AH347" s="147">
        <v>0</v>
      </c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</row>
    <row r="348" spans="1:60" ht="22.5" outlineLevel="1" x14ac:dyDescent="0.2">
      <c r="A348" s="154"/>
      <c r="B348" s="155"/>
      <c r="C348" s="192" t="s">
        <v>445</v>
      </c>
      <c r="D348" s="187"/>
      <c r="E348" s="188">
        <v>62.24</v>
      </c>
      <c r="F348" s="157"/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  <c r="U348" s="157"/>
      <c r="V348" s="157"/>
      <c r="W348" s="157"/>
      <c r="X348" s="157"/>
      <c r="Y348" s="147"/>
      <c r="Z348" s="147"/>
      <c r="AA348" s="147"/>
      <c r="AB348" s="147"/>
      <c r="AC348" s="147"/>
      <c r="AD348" s="147"/>
      <c r="AE348" s="147"/>
      <c r="AF348" s="147"/>
      <c r="AG348" s="147" t="s">
        <v>225</v>
      </c>
      <c r="AH348" s="147">
        <v>0</v>
      </c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</row>
    <row r="349" spans="1:60" ht="22.5" outlineLevel="1" x14ac:dyDescent="0.2">
      <c r="A349" s="154"/>
      <c r="B349" s="155"/>
      <c r="C349" s="192" t="s">
        <v>446</v>
      </c>
      <c r="D349" s="187"/>
      <c r="E349" s="188">
        <v>60.93</v>
      </c>
      <c r="F349" s="157"/>
      <c r="G349" s="157"/>
      <c r="H349" s="157"/>
      <c r="I349" s="157"/>
      <c r="J349" s="157"/>
      <c r="K349" s="157"/>
      <c r="L349" s="157"/>
      <c r="M349" s="157"/>
      <c r="N349" s="157"/>
      <c r="O349" s="157"/>
      <c r="P349" s="157"/>
      <c r="Q349" s="157"/>
      <c r="R349" s="157"/>
      <c r="S349" s="157"/>
      <c r="T349" s="157"/>
      <c r="U349" s="157"/>
      <c r="V349" s="157"/>
      <c r="W349" s="157"/>
      <c r="X349" s="157"/>
      <c r="Y349" s="147"/>
      <c r="Z349" s="147"/>
      <c r="AA349" s="147"/>
      <c r="AB349" s="147"/>
      <c r="AC349" s="147"/>
      <c r="AD349" s="147"/>
      <c r="AE349" s="147"/>
      <c r="AF349" s="147"/>
      <c r="AG349" s="147" t="s">
        <v>225</v>
      </c>
      <c r="AH349" s="147">
        <v>0</v>
      </c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</row>
    <row r="350" spans="1:60" ht="22.5" outlineLevel="1" x14ac:dyDescent="0.2">
      <c r="A350" s="154"/>
      <c r="B350" s="155"/>
      <c r="C350" s="192" t="s">
        <v>447</v>
      </c>
      <c r="D350" s="187"/>
      <c r="E350" s="188">
        <v>96.19</v>
      </c>
      <c r="F350" s="157"/>
      <c r="G350" s="157"/>
      <c r="H350" s="157"/>
      <c r="I350" s="157"/>
      <c r="J350" s="157"/>
      <c r="K350" s="157"/>
      <c r="L350" s="157"/>
      <c r="M350" s="157"/>
      <c r="N350" s="157"/>
      <c r="O350" s="157"/>
      <c r="P350" s="157"/>
      <c r="Q350" s="157"/>
      <c r="R350" s="157"/>
      <c r="S350" s="157"/>
      <c r="T350" s="157"/>
      <c r="U350" s="157"/>
      <c r="V350" s="157"/>
      <c r="W350" s="157"/>
      <c r="X350" s="157"/>
      <c r="Y350" s="147"/>
      <c r="Z350" s="147"/>
      <c r="AA350" s="147"/>
      <c r="AB350" s="147"/>
      <c r="AC350" s="147"/>
      <c r="AD350" s="147"/>
      <c r="AE350" s="147"/>
      <c r="AF350" s="147"/>
      <c r="AG350" s="147" t="s">
        <v>225</v>
      </c>
      <c r="AH350" s="147">
        <v>0</v>
      </c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</row>
    <row r="351" spans="1:60" ht="22.5" outlineLevel="1" x14ac:dyDescent="0.2">
      <c r="A351" s="154"/>
      <c r="B351" s="155"/>
      <c r="C351" s="192" t="s">
        <v>448</v>
      </c>
      <c r="D351" s="187"/>
      <c r="E351" s="188">
        <v>96.19</v>
      </c>
      <c r="F351" s="157"/>
      <c r="G351" s="157"/>
      <c r="H351" s="157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/>
      <c r="S351" s="157"/>
      <c r="T351" s="157"/>
      <c r="U351" s="157"/>
      <c r="V351" s="157"/>
      <c r="W351" s="157"/>
      <c r="X351" s="157"/>
      <c r="Y351" s="147"/>
      <c r="Z351" s="147"/>
      <c r="AA351" s="147"/>
      <c r="AB351" s="147"/>
      <c r="AC351" s="147"/>
      <c r="AD351" s="147"/>
      <c r="AE351" s="147"/>
      <c r="AF351" s="147"/>
      <c r="AG351" s="147" t="s">
        <v>225</v>
      </c>
      <c r="AH351" s="147">
        <v>0</v>
      </c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</row>
    <row r="352" spans="1:60" outlineLevel="1" x14ac:dyDescent="0.2">
      <c r="A352" s="154"/>
      <c r="B352" s="155"/>
      <c r="C352" s="192" t="s">
        <v>405</v>
      </c>
      <c r="D352" s="187"/>
      <c r="E352" s="188"/>
      <c r="F352" s="157"/>
      <c r="G352" s="157"/>
      <c r="H352" s="157"/>
      <c r="I352" s="157"/>
      <c r="J352" s="157"/>
      <c r="K352" s="157"/>
      <c r="L352" s="157"/>
      <c r="M352" s="157"/>
      <c r="N352" s="157"/>
      <c r="O352" s="157"/>
      <c r="P352" s="157"/>
      <c r="Q352" s="157"/>
      <c r="R352" s="157"/>
      <c r="S352" s="157"/>
      <c r="T352" s="157"/>
      <c r="U352" s="157"/>
      <c r="V352" s="157"/>
      <c r="W352" s="157"/>
      <c r="X352" s="157"/>
      <c r="Y352" s="147"/>
      <c r="Z352" s="147"/>
      <c r="AA352" s="147"/>
      <c r="AB352" s="147"/>
      <c r="AC352" s="147"/>
      <c r="AD352" s="147"/>
      <c r="AE352" s="147"/>
      <c r="AF352" s="147"/>
      <c r="AG352" s="147" t="s">
        <v>225</v>
      </c>
      <c r="AH352" s="147">
        <v>0</v>
      </c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</row>
    <row r="353" spans="1:60" outlineLevel="1" x14ac:dyDescent="0.2">
      <c r="A353" s="154"/>
      <c r="B353" s="155"/>
      <c r="C353" s="192" t="s">
        <v>402</v>
      </c>
      <c r="D353" s="187"/>
      <c r="E353" s="188"/>
      <c r="F353" s="157"/>
      <c r="G353" s="157"/>
      <c r="H353" s="157"/>
      <c r="I353" s="157"/>
      <c r="J353" s="157"/>
      <c r="K353" s="157"/>
      <c r="L353" s="157"/>
      <c r="M353" s="157"/>
      <c r="N353" s="157"/>
      <c r="O353" s="157"/>
      <c r="P353" s="157"/>
      <c r="Q353" s="157"/>
      <c r="R353" s="157"/>
      <c r="S353" s="157"/>
      <c r="T353" s="157"/>
      <c r="U353" s="157"/>
      <c r="V353" s="157"/>
      <c r="W353" s="157"/>
      <c r="X353" s="157"/>
      <c r="Y353" s="147"/>
      <c r="Z353" s="147"/>
      <c r="AA353" s="147"/>
      <c r="AB353" s="147"/>
      <c r="AC353" s="147"/>
      <c r="AD353" s="147"/>
      <c r="AE353" s="147"/>
      <c r="AF353" s="147"/>
      <c r="AG353" s="147" t="s">
        <v>225</v>
      </c>
      <c r="AH353" s="147">
        <v>0</v>
      </c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47"/>
      <c r="BB353" s="147"/>
      <c r="BC353" s="147"/>
      <c r="BD353" s="147"/>
      <c r="BE353" s="147"/>
      <c r="BF353" s="147"/>
      <c r="BG353" s="147"/>
      <c r="BH353" s="147"/>
    </row>
    <row r="354" spans="1:60" outlineLevel="1" x14ac:dyDescent="0.2">
      <c r="A354" s="154"/>
      <c r="B354" s="155"/>
      <c r="C354" s="192" t="s">
        <v>449</v>
      </c>
      <c r="D354" s="187"/>
      <c r="E354" s="188">
        <v>-587.52</v>
      </c>
      <c r="F354" s="157"/>
      <c r="G354" s="157"/>
      <c r="H354" s="157"/>
      <c r="I354" s="157"/>
      <c r="J354" s="157"/>
      <c r="K354" s="157"/>
      <c r="L354" s="157"/>
      <c r="M354" s="157"/>
      <c r="N354" s="157"/>
      <c r="O354" s="157"/>
      <c r="P354" s="157"/>
      <c r="Q354" s="157"/>
      <c r="R354" s="157"/>
      <c r="S354" s="157"/>
      <c r="T354" s="157"/>
      <c r="U354" s="157"/>
      <c r="V354" s="157"/>
      <c r="W354" s="157"/>
      <c r="X354" s="157"/>
      <c r="Y354" s="147"/>
      <c r="Z354" s="147"/>
      <c r="AA354" s="147"/>
      <c r="AB354" s="147"/>
      <c r="AC354" s="147"/>
      <c r="AD354" s="147"/>
      <c r="AE354" s="147"/>
      <c r="AF354" s="147"/>
      <c r="AG354" s="147" t="s">
        <v>225</v>
      </c>
      <c r="AH354" s="147">
        <v>0</v>
      </c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</row>
    <row r="355" spans="1:60" outlineLevel="1" x14ac:dyDescent="0.2">
      <c r="A355" s="154"/>
      <c r="B355" s="155"/>
      <c r="C355" s="192" t="s">
        <v>464</v>
      </c>
      <c r="D355" s="187"/>
      <c r="E355" s="188">
        <v>-161.28</v>
      </c>
      <c r="F355" s="157"/>
      <c r="G355" s="157"/>
      <c r="H355" s="157"/>
      <c r="I355" s="157"/>
      <c r="J355" s="157"/>
      <c r="K355" s="157"/>
      <c r="L355" s="157"/>
      <c r="M355" s="157"/>
      <c r="N355" s="157"/>
      <c r="O355" s="157"/>
      <c r="P355" s="157"/>
      <c r="Q355" s="157"/>
      <c r="R355" s="157"/>
      <c r="S355" s="157"/>
      <c r="T355" s="157"/>
      <c r="U355" s="157"/>
      <c r="V355" s="157"/>
      <c r="W355" s="157"/>
      <c r="X355" s="157"/>
      <c r="Y355" s="147"/>
      <c r="Z355" s="147"/>
      <c r="AA355" s="147"/>
      <c r="AB355" s="147"/>
      <c r="AC355" s="147"/>
      <c r="AD355" s="147"/>
      <c r="AE355" s="147"/>
      <c r="AF355" s="147"/>
      <c r="AG355" s="147" t="s">
        <v>225</v>
      </c>
      <c r="AH355" s="147">
        <v>0</v>
      </c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</row>
    <row r="356" spans="1:60" ht="22.5" outlineLevel="1" x14ac:dyDescent="0.2">
      <c r="A356" s="154"/>
      <c r="B356" s="155"/>
      <c r="C356" s="192" t="s">
        <v>403</v>
      </c>
      <c r="D356" s="187"/>
      <c r="E356" s="188">
        <v>-39.840000000000003</v>
      </c>
      <c r="F356" s="157"/>
      <c r="G356" s="157"/>
      <c r="H356" s="157"/>
      <c r="I356" s="157"/>
      <c r="J356" s="157"/>
      <c r="K356" s="157"/>
      <c r="L356" s="157"/>
      <c r="M356" s="157"/>
      <c r="N356" s="157"/>
      <c r="O356" s="157"/>
      <c r="P356" s="157"/>
      <c r="Q356" s="157"/>
      <c r="R356" s="157"/>
      <c r="S356" s="157"/>
      <c r="T356" s="157"/>
      <c r="U356" s="157"/>
      <c r="V356" s="157"/>
      <c r="W356" s="157"/>
      <c r="X356" s="157"/>
      <c r="Y356" s="147"/>
      <c r="Z356" s="147"/>
      <c r="AA356" s="147"/>
      <c r="AB356" s="147"/>
      <c r="AC356" s="147"/>
      <c r="AD356" s="147"/>
      <c r="AE356" s="147"/>
      <c r="AF356" s="147"/>
      <c r="AG356" s="147" t="s">
        <v>225</v>
      </c>
      <c r="AH356" s="147">
        <v>0</v>
      </c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</row>
    <row r="357" spans="1:60" ht="22.5" outlineLevel="1" x14ac:dyDescent="0.2">
      <c r="A357" s="154"/>
      <c r="B357" s="155"/>
      <c r="C357" s="192" t="s">
        <v>524</v>
      </c>
      <c r="D357" s="187"/>
      <c r="E357" s="188">
        <v>-6.85</v>
      </c>
      <c r="F357" s="157"/>
      <c r="G357" s="157"/>
      <c r="H357" s="157"/>
      <c r="I357" s="157"/>
      <c r="J357" s="157"/>
      <c r="K357" s="157"/>
      <c r="L357" s="157"/>
      <c r="M357" s="157"/>
      <c r="N357" s="157"/>
      <c r="O357" s="157"/>
      <c r="P357" s="157"/>
      <c r="Q357" s="157"/>
      <c r="R357" s="157"/>
      <c r="S357" s="157"/>
      <c r="T357" s="157"/>
      <c r="U357" s="157"/>
      <c r="V357" s="157"/>
      <c r="W357" s="157"/>
      <c r="X357" s="157"/>
      <c r="Y357" s="147"/>
      <c r="Z357" s="147"/>
      <c r="AA357" s="147"/>
      <c r="AB357" s="147"/>
      <c r="AC357" s="147"/>
      <c r="AD357" s="147"/>
      <c r="AE357" s="147"/>
      <c r="AF357" s="147"/>
      <c r="AG357" s="147" t="s">
        <v>225</v>
      </c>
      <c r="AH357" s="147">
        <v>0</v>
      </c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</row>
    <row r="358" spans="1:60" outlineLevel="1" x14ac:dyDescent="0.2">
      <c r="A358" s="154"/>
      <c r="B358" s="155"/>
      <c r="C358" s="192" t="s">
        <v>451</v>
      </c>
      <c r="D358" s="187"/>
      <c r="E358" s="188">
        <v>-97.92</v>
      </c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157"/>
      <c r="S358" s="157"/>
      <c r="T358" s="157"/>
      <c r="U358" s="157"/>
      <c r="V358" s="157"/>
      <c r="W358" s="157"/>
      <c r="X358" s="157"/>
      <c r="Y358" s="147"/>
      <c r="Z358" s="147"/>
      <c r="AA358" s="147"/>
      <c r="AB358" s="147"/>
      <c r="AC358" s="147"/>
      <c r="AD358" s="147"/>
      <c r="AE358" s="147"/>
      <c r="AF358" s="147"/>
      <c r="AG358" s="147" t="s">
        <v>225</v>
      </c>
      <c r="AH358" s="147">
        <v>0</v>
      </c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</row>
    <row r="359" spans="1:60" outlineLevel="1" x14ac:dyDescent="0.2">
      <c r="A359" s="154"/>
      <c r="B359" s="155"/>
      <c r="C359" s="192" t="s">
        <v>465</v>
      </c>
      <c r="D359" s="187"/>
      <c r="E359" s="188">
        <v>-564.48</v>
      </c>
      <c r="F359" s="157"/>
      <c r="G359" s="157"/>
      <c r="H359" s="157"/>
      <c r="I359" s="157"/>
      <c r="J359" s="157"/>
      <c r="K359" s="157"/>
      <c r="L359" s="157"/>
      <c r="M359" s="157"/>
      <c r="N359" s="157"/>
      <c r="O359" s="157"/>
      <c r="P359" s="157"/>
      <c r="Q359" s="157"/>
      <c r="R359" s="157"/>
      <c r="S359" s="157"/>
      <c r="T359" s="157"/>
      <c r="U359" s="157"/>
      <c r="V359" s="157"/>
      <c r="W359" s="157"/>
      <c r="X359" s="157"/>
      <c r="Y359" s="147"/>
      <c r="Z359" s="147"/>
      <c r="AA359" s="147"/>
      <c r="AB359" s="147"/>
      <c r="AC359" s="147"/>
      <c r="AD359" s="147"/>
      <c r="AE359" s="147"/>
      <c r="AF359" s="147"/>
      <c r="AG359" s="147" t="s">
        <v>225</v>
      </c>
      <c r="AH359" s="147">
        <v>0</v>
      </c>
      <c r="AI359" s="147"/>
      <c r="AJ359" s="147"/>
      <c r="AK359" s="147"/>
      <c r="AL359" s="147"/>
      <c r="AM359" s="147"/>
      <c r="AN359" s="147"/>
      <c r="AO359" s="147"/>
      <c r="AP359" s="147"/>
      <c r="AQ359" s="147"/>
      <c r="AR359" s="147"/>
      <c r="AS359" s="147"/>
      <c r="AT359" s="147"/>
      <c r="AU359" s="147"/>
      <c r="AV359" s="147"/>
      <c r="AW359" s="147"/>
      <c r="AX359" s="147"/>
      <c r="AY359" s="147"/>
      <c r="AZ359" s="147"/>
      <c r="BA359" s="147"/>
      <c r="BB359" s="147"/>
      <c r="BC359" s="147"/>
      <c r="BD359" s="147"/>
      <c r="BE359" s="147"/>
      <c r="BF359" s="147"/>
      <c r="BG359" s="147"/>
      <c r="BH359" s="147"/>
    </row>
    <row r="360" spans="1:60" outlineLevel="1" x14ac:dyDescent="0.2">
      <c r="A360" s="154"/>
      <c r="B360" s="155"/>
      <c r="C360" s="192" t="s">
        <v>404</v>
      </c>
      <c r="D360" s="187"/>
      <c r="E360" s="188">
        <v>-24.48</v>
      </c>
      <c r="F360" s="157"/>
      <c r="G360" s="157"/>
      <c r="H360" s="157"/>
      <c r="I360" s="157"/>
      <c r="J360" s="157"/>
      <c r="K360" s="157"/>
      <c r="L360" s="157"/>
      <c r="M360" s="157"/>
      <c r="N360" s="157"/>
      <c r="O360" s="157"/>
      <c r="P360" s="157"/>
      <c r="Q360" s="157"/>
      <c r="R360" s="157"/>
      <c r="S360" s="157"/>
      <c r="T360" s="157"/>
      <c r="U360" s="157"/>
      <c r="V360" s="157"/>
      <c r="W360" s="157"/>
      <c r="X360" s="157"/>
      <c r="Y360" s="147"/>
      <c r="Z360" s="147"/>
      <c r="AA360" s="147"/>
      <c r="AB360" s="147"/>
      <c r="AC360" s="147"/>
      <c r="AD360" s="147"/>
      <c r="AE360" s="147"/>
      <c r="AF360" s="147"/>
      <c r="AG360" s="147" t="s">
        <v>225</v>
      </c>
      <c r="AH360" s="147">
        <v>0</v>
      </c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</row>
    <row r="361" spans="1:60" outlineLevel="1" x14ac:dyDescent="0.2">
      <c r="A361" s="154"/>
      <c r="B361" s="155"/>
      <c r="C361" s="192" t="s">
        <v>525</v>
      </c>
      <c r="D361" s="187"/>
      <c r="E361" s="188">
        <v>-6.85</v>
      </c>
      <c r="F361" s="157"/>
      <c r="G361" s="157"/>
      <c r="H361" s="157"/>
      <c r="I361" s="157"/>
      <c r="J361" s="157"/>
      <c r="K361" s="157"/>
      <c r="L361" s="157"/>
      <c r="M361" s="157"/>
      <c r="N361" s="157"/>
      <c r="O361" s="157"/>
      <c r="P361" s="157"/>
      <c r="Q361" s="157"/>
      <c r="R361" s="157"/>
      <c r="S361" s="157"/>
      <c r="T361" s="157"/>
      <c r="U361" s="157"/>
      <c r="V361" s="157"/>
      <c r="W361" s="157"/>
      <c r="X361" s="157"/>
      <c r="Y361" s="147"/>
      <c r="Z361" s="147"/>
      <c r="AA361" s="147"/>
      <c r="AB361" s="147"/>
      <c r="AC361" s="147"/>
      <c r="AD361" s="147"/>
      <c r="AE361" s="147"/>
      <c r="AF361" s="147"/>
      <c r="AG361" s="147" t="s">
        <v>225</v>
      </c>
      <c r="AH361" s="147">
        <v>0</v>
      </c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</row>
    <row r="362" spans="1:60" ht="22.5" outlineLevel="1" x14ac:dyDescent="0.2">
      <c r="A362" s="154"/>
      <c r="B362" s="155"/>
      <c r="C362" s="192" t="s">
        <v>453</v>
      </c>
      <c r="D362" s="187"/>
      <c r="E362" s="188">
        <v>-3.76</v>
      </c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157"/>
      <c r="S362" s="157"/>
      <c r="T362" s="157"/>
      <c r="U362" s="157"/>
      <c r="V362" s="157"/>
      <c r="W362" s="157"/>
      <c r="X362" s="157"/>
      <c r="Y362" s="147"/>
      <c r="Z362" s="147"/>
      <c r="AA362" s="147"/>
      <c r="AB362" s="147"/>
      <c r="AC362" s="147"/>
      <c r="AD362" s="147"/>
      <c r="AE362" s="147"/>
      <c r="AF362" s="147"/>
      <c r="AG362" s="147" t="s">
        <v>225</v>
      </c>
      <c r="AH362" s="147">
        <v>0</v>
      </c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</row>
    <row r="363" spans="1:60" ht="22.5" outlineLevel="1" x14ac:dyDescent="0.2">
      <c r="A363" s="154"/>
      <c r="B363" s="155"/>
      <c r="C363" s="192" t="s">
        <v>454</v>
      </c>
      <c r="D363" s="187"/>
      <c r="E363" s="188">
        <v>-3.76</v>
      </c>
      <c r="F363" s="157"/>
      <c r="G363" s="157"/>
      <c r="H363" s="157"/>
      <c r="I363" s="157"/>
      <c r="J363" s="157"/>
      <c r="K363" s="157"/>
      <c r="L363" s="157"/>
      <c r="M363" s="157"/>
      <c r="N363" s="157"/>
      <c r="O363" s="157"/>
      <c r="P363" s="157"/>
      <c r="Q363" s="157"/>
      <c r="R363" s="157"/>
      <c r="S363" s="157"/>
      <c r="T363" s="157"/>
      <c r="U363" s="157"/>
      <c r="V363" s="157"/>
      <c r="W363" s="157"/>
      <c r="X363" s="157"/>
      <c r="Y363" s="147"/>
      <c r="Z363" s="147"/>
      <c r="AA363" s="147"/>
      <c r="AB363" s="147"/>
      <c r="AC363" s="147"/>
      <c r="AD363" s="147"/>
      <c r="AE363" s="147"/>
      <c r="AF363" s="147"/>
      <c r="AG363" s="147" t="s">
        <v>225</v>
      </c>
      <c r="AH363" s="147">
        <v>0</v>
      </c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</row>
    <row r="364" spans="1:60" outlineLevel="1" x14ac:dyDescent="0.2">
      <c r="A364" s="166">
        <v>58</v>
      </c>
      <c r="B364" s="167" t="s">
        <v>526</v>
      </c>
      <c r="C364" s="183" t="s">
        <v>527</v>
      </c>
      <c r="D364" s="168" t="s">
        <v>221</v>
      </c>
      <c r="E364" s="169">
        <v>345.48489999999998</v>
      </c>
      <c r="F364" s="170"/>
      <c r="G364" s="171">
        <f>ROUND(E364*F364,2)</f>
        <v>0</v>
      </c>
      <c r="H364" s="170"/>
      <c r="I364" s="171">
        <f>ROUND(E364*H364,2)</f>
        <v>0</v>
      </c>
      <c r="J364" s="170"/>
      <c r="K364" s="171">
        <f>ROUND(E364*J364,2)</f>
        <v>0</v>
      </c>
      <c r="L364" s="171">
        <v>15</v>
      </c>
      <c r="M364" s="171">
        <f>G364*(1+L364/100)</f>
        <v>0</v>
      </c>
      <c r="N364" s="171">
        <v>0</v>
      </c>
      <c r="O364" s="171">
        <f>ROUND(E364*N364,2)</f>
        <v>0</v>
      </c>
      <c r="P364" s="171">
        <v>0</v>
      </c>
      <c r="Q364" s="171">
        <f>ROUND(E364*P364,2)</f>
        <v>0</v>
      </c>
      <c r="R364" s="171"/>
      <c r="S364" s="171" t="s">
        <v>222</v>
      </c>
      <c r="T364" s="172" t="s">
        <v>223</v>
      </c>
      <c r="U364" s="157">
        <v>0.43</v>
      </c>
      <c r="V364" s="157">
        <f>ROUND(E364*U364,2)</f>
        <v>148.56</v>
      </c>
      <c r="W364" s="157"/>
      <c r="X364" s="157" t="s">
        <v>187</v>
      </c>
      <c r="Y364" s="147"/>
      <c r="Z364" s="147"/>
      <c r="AA364" s="147"/>
      <c r="AB364" s="147"/>
      <c r="AC364" s="147"/>
      <c r="AD364" s="147"/>
      <c r="AE364" s="147"/>
      <c r="AF364" s="147"/>
      <c r="AG364" s="147" t="s">
        <v>188</v>
      </c>
      <c r="AH364" s="147"/>
      <c r="AI364" s="147"/>
      <c r="AJ364" s="147"/>
      <c r="AK364" s="147"/>
      <c r="AL364" s="147"/>
      <c r="AM364" s="147"/>
      <c r="AN364" s="147"/>
      <c r="AO364" s="147"/>
      <c r="AP364" s="147"/>
      <c r="AQ364" s="147"/>
      <c r="AR364" s="147"/>
      <c r="AS364" s="147"/>
      <c r="AT364" s="147"/>
      <c r="AU364" s="147"/>
      <c r="AV364" s="147"/>
      <c r="AW364" s="147"/>
      <c r="AX364" s="147"/>
      <c r="AY364" s="147"/>
      <c r="AZ364" s="147"/>
      <c r="BA364" s="147"/>
      <c r="BB364" s="147"/>
      <c r="BC364" s="147"/>
      <c r="BD364" s="147"/>
      <c r="BE364" s="147"/>
      <c r="BF364" s="147"/>
      <c r="BG364" s="147"/>
      <c r="BH364" s="147"/>
    </row>
    <row r="365" spans="1:60" outlineLevel="1" x14ac:dyDescent="0.2">
      <c r="A365" s="154"/>
      <c r="B365" s="155"/>
      <c r="C365" s="192" t="s">
        <v>528</v>
      </c>
      <c r="D365" s="187"/>
      <c r="E365" s="188">
        <v>345.48</v>
      </c>
      <c r="F365" s="157"/>
      <c r="G365" s="157"/>
      <c r="H365" s="157"/>
      <c r="I365" s="157"/>
      <c r="J365" s="157"/>
      <c r="K365" s="157"/>
      <c r="L365" s="157"/>
      <c r="M365" s="157"/>
      <c r="N365" s="157"/>
      <c r="O365" s="157"/>
      <c r="P365" s="157"/>
      <c r="Q365" s="157"/>
      <c r="R365" s="157"/>
      <c r="S365" s="157"/>
      <c r="T365" s="157"/>
      <c r="U365" s="157"/>
      <c r="V365" s="157"/>
      <c r="W365" s="157"/>
      <c r="X365" s="157"/>
      <c r="Y365" s="147"/>
      <c r="Z365" s="147"/>
      <c r="AA365" s="147"/>
      <c r="AB365" s="147"/>
      <c r="AC365" s="147"/>
      <c r="AD365" s="147"/>
      <c r="AE365" s="147"/>
      <c r="AF365" s="147"/>
      <c r="AG365" s="147" t="s">
        <v>225</v>
      </c>
      <c r="AH365" s="147">
        <v>0</v>
      </c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</row>
    <row r="366" spans="1:60" ht="22.5" outlineLevel="1" x14ac:dyDescent="0.2">
      <c r="A366" s="166">
        <v>59</v>
      </c>
      <c r="B366" s="167" t="s">
        <v>529</v>
      </c>
      <c r="C366" s="196" t="s">
        <v>530</v>
      </c>
      <c r="D366" s="168" t="s">
        <v>381</v>
      </c>
      <c r="E366" s="169">
        <v>80</v>
      </c>
      <c r="F366" s="170"/>
      <c r="G366" s="171">
        <f>ROUND(E366*F366,2)</f>
        <v>0</v>
      </c>
      <c r="H366" s="170"/>
      <c r="I366" s="171">
        <f>ROUND(E366*H366,2)</f>
        <v>0</v>
      </c>
      <c r="J366" s="170"/>
      <c r="K366" s="171">
        <f>ROUND(E366*J366,2)</f>
        <v>0</v>
      </c>
      <c r="L366" s="171">
        <v>15</v>
      </c>
      <c r="M366" s="171">
        <f>G366*(1+L366/100)</f>
        <v>0</v>
      </c>
      <c r="N366" s="171">
        <v>5.0000000000000001E-4</v>
      </c>
      <c r="O366" s="171">
        <f>ROUND(E366*N366,2)</f>
        <v>0.04</v>
      </c>
      <c r="P366" s="171">
        <v>0</v>
      </c>
      <c r="Q366" s="171">
        <f>ROUND(E366*P366,2)</f>
        <v>0</v>
      </c>
      <c r="R366" s="171"/>
      <c r="S366" s="171" t="s">
        <v>185</v>
      </c>
      <c r="T366" s="172" t="s">
        <v>186</v>
      </c>
      <c r="U366" s="157">
        <v>0</v>
      </c>
      <c r="V366" s="157">
        <f>ROUND(E366*U366,2)</f>
        <v>0</v>
      </c>
      <c r="W366" s="157"/>
      <c r="X366" s="157" t="s">
        <v>270</v>
      </c>
      <c r="Y366" s="147"/>
      <c r="Z366" s="147"/>
      <c r="AA366" s="147"/>
      <c r="AB366" s="147"/>
      <c r="AC366" s="147"/>
      <c r="AD366" s="147"/>
      <c r="AE366" s="147"/>
      <c r="AF366" s="147"/>
      <c r="AG366" s="147" t="s">
        <v>377</v>
      </c>
      <c r="AH366" s="147"/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</row>
    <row r="367" spans="1:60" outlineLevel="1" x14ac:dyDescent="0.2">
      <c r="A367" s="154"/>
      <c r="B367" s="155"/>
      <c r="C367" s="193" t="s">
        <v>299</v>
      </c>
      <c r="D367" s="189"/>
      <c r="E367" s="190"/>
      <c r="F367" s="157"/>
      <c r="G367" s="157"/>
      <c r="H367" s="157"/>
      <c r="I367" s="157"/>
      <c r="J367" s="157"/>
      <c r="K367" s="157"/>
      <c r="L367" s="157"/>
      <c r="M367" s="157"/>
      <c r="N367" s="157"/>
      <c r="O367" s="157"/>
      <c r="P367" s="157"/>
      <c r="Q367" s="157"/>
      <c r="R367" s="157"/>
      <c r="S367" s="157"/>
      <c r="T367" s="157"/>
      <c r="U367" s="157"/>
      <c r="V367" s="157"/>
      <c r="W367" s="157"/>
      <c r="X367" s="157"/>
      <c r="Y367" s="147"/>
      <c r="Z367" s="147"/>
      <c r="AA367" s="147"/>
      <c r="AB367" s="147"/>
      <c r="AC367" s="147"/>
      <c r="AD367" s="147"/>
      <c r="AE367" s="147"/>
      <c r="AF367" s="147"/>
      <c r="AG367" s="147" t="s">
        <v>225</v>
      </c>
      <c r="AH367" s="147"/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</row>
    <row r="368" spans="1:60" outlineLevel="1" x14ac:dyDescent="0.2">
      <c r="A368" s="154"/>
      <c r="B368" s="155"/>
      <c r="C368" s="194" t="s">
        <v>531</v>
      </c>
      <c r="D368" s="189"/>
      <c r="E368" s="190">
        <v>78.540000000000006</v>
      </c>
      <c r="F368" s="157"/>
      <c r="G368" s="157"/>
      <c r="H368" s="157"/>
      <c r="I368" s="157"/>
      <c r="J368" s="157"/>
      <c r="K368" s="157"/>
      <c r="L368" s="157"/>
      <c r="M368" s="157"/>
      <c r="N368" s="157"/>
      <c r="O368" s="157"/>
      <c r="P368" s="157"/>
      <c r="Q368" s="157"/>
      <c r="R368" s="157"/>
      <c r="S368" s="157"/>
      <c r="T368" s="157"/>
      <c r="U368" s="157"/>
      <c r="V368" s="157"/>
      <c r="W368" s="157"/>
      <c r="X368" s="157"/>
      <c r="Y368" s="147"/>
      <c r="Z368" s="147"/>
      <c r="AA368" s="147"/>
      <c r="AB368" s="147"/>
      <c r="AC368" s="147"/>
      <c r="AD368" s="147"/>
      <c r="AE368" s="147"/>
      <c r="AF368" s="147"/>
      <c r="AG368" s="147" t="s">
        <v>225</v>
      </c>
      <c r="AH368" s="147">
        <v>2</v>
      </c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</row>
    <row r="369" spans="1:60" outlineLevel="1" x14ac:dyDescent="0.2">
      <c r="A369" s="154"/>
      <c r="B369" s="155"/>
      <c r="C369" s="193" t="s">
        <v>302</v>
      </c>
      <c r="D369" s="189"/>
      <c r="E369" s="190"/>
      <c r="F369" s="157"/>
      <c r="G369" s="157"/>
      <c r="H369" s="157"/>
      <c r="I369" s="157"/>
      <c r="J369" s="157"/>
      <c r="K369" s="157"/>
      <c r="L369" s="157"/>
      <c r="M369" s="157"/>
      <c r="N369" s="157"/>
      <c r="O369" s="157"/>
      <c r="P369" s="157"/>
      <c r="Q369" s="157"/>
      <c r="R369" s="157"/>
      <c r="S369" s="157"/>
      <c r="T369" s="157"/>
      <c r="U369" s="157"/>
      <c r="V369" s="157"/>
      <c r="W369" s="157"/>
      <c r="X369" s="157"/>
      <c r="Y369" s="147"/>
      <c r="Z369" s="147"/>
      <c r="AA369" s="147"/>
      <c r="AB369" s="147"/>
      <c r="AC369" s="147"/>
      <c r="AD369" s="147"/>
      <c r="AE369" s="147"/>
      <c r="AF369" s="147"/>
      <c r="AG369" s="147" t="s">
        <v>225</v>
      </c>
      <c r="AH369" s="147"/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</row>
    <row r="370" spans="1:60" outlineLevel="1" x14ac:dyDescent="0.2">
      <c r="A370" s="154"/>
      <c r="B370" s="155"/>
      <c r="C370" s="192" t="s">
        <v>532</v>
      </c>
      <c r="D370" s="187"/>
      <c r="E370" s="188">
        <v>80</v>
      </c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  <c r="S370" s="157"/>
      <c r="T370" s="157"/>
      <c r="U370" s="157"/>
      <c r="V370" s="157"/>
      <c r="W370" s="157"/>
      <c r="X370" s="157"/>
      <c r="Y370" s="147"/>
      <c r="Z370" s="147"/>
      <c r="AA370" s="147"/>
      <c r="AB370" s="147"/>
      <c r="AC370" s="147"/>
      <c r="AD370" s="147"/>
      <c r="AE370" s="147"/>
      <c r="AF370" s="147"/>
      <c r="AG370" s="147" t="s">
        <v>225</v>
      </c>
      <c r="AH370" s="147">
        <v>0</v>
      </c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</row>
    <row r="371" spans="1:60" x14ac:dyDescent="0.2">
      <c r="A371" s="160" t="s">
        <v>180</v>
      </c>
      <c r="B371" s="161" t="s">
        <v>106</v>
      </c>
      <c r="C371" s="181" t="s">
        <v>107</v>
      </c>
      <c r="D371" s="162"/>
      <c r="E371" s="163"/>
      <c r="F371" s="164"/>
      <c r="G371" s="164">
        <f>SUMIF(AG372:AG384,"&lt;&gt;NOR",G372:G384)</f>
        <v>0</v>
      </c>
      <c r="H371" s="164"/>
      <c r="I371" s="164">
        <f>SUM(I372:I384)</f>
        <v>0</v>
      </c>
      <c r="J371" s="164"/>
      <c r="K371" s="164">
        <f>SUM(K372:K384)</f>
        <v>0</v>
      </c>
      <c r="L371" s="164"/>
      <c r="M371" s="164">
        <f>SUM(M372:M384)</f>
        <v>0</v>
      </c>
      <c r="N371" s="164"/>
      <c r="O371" s="164">
        <f>SUM(O372:O384)</f>
        <v>3.29</v>
      </c>
      <c r="P371" s="164"/>
      <c r="Q371" s="164">
        <f>SUM(Q372:Q384)</f>
        <v>0</v>
      </c>
      <c r="R371" s="164"/>
      <c r="S371" s="164"/>
      <c r="T371" s="165"/>
      <c r="U371" s="159"/>
      <c r="V371" s="159">
        <f>SUM(V372:V384)</f>
        <v>20.059999999999999</v>
      </c>
      <c r="W371" s="159"/>
      <c r="X371" s="159"/>
      <c r="AG371" t="s">
        <v>181</v>
      </c>
    </row>
    <row r="372" spans="1:60" ht="22.5" outlineLevel="1" x14ac:dyDescent="0.2">
      <c r="A372" s="166">
        <v>60</v>
      </c>
      <c r="B372" s="167" t="s">
        <v>533</v>
      </c>
      <c r="C372" s="183" t="s">
        <v>534</v>
      </c>
      <c r="D372" s="168" t="s">
        <v>274</v>
      </c>
      <c r="E372" s="169">
        <v>6.5600000000000006E-2</v>
      </c>
      <c r="F372" s="170"/>
      <c r="G372" s="171">
        <f>ROUND(E372*F372,2)</f>
        <v>0</v>
      </c>
      <c r="H372" s="170"/>
      <c r="I372" s="171">
        <f>ROUND(E372*H372,2)</f>
        <v>0</v>
      </c>
      <c r="J372" s="170"/>
      <c r="K372" s="171">
        <f>ROUND(E372*J372,2)</f>
        <v>0</v>
      </c>
      <c r="L372" s="171">
        <v>15</v>
      </c>
      <c r="M372" s="171">
        <f>G372*(1+L372/100)</f>
        <v>0</v>
      </c>
      <c r="N372" s="171">
        <v>1.0563400000000001</v>
      </c>
      <c r="O372" s="171">
        <f>ROUND(E372*N372,2)</f>
        <v>7.0000000000000007E-2</v>
      </c>
      <c r="P372" s="171">
        <v>0</v>
      </c>
      <c r="Q372" s="171">
        <f>ROUND(E372*P372,2)</f>
        <v>0</v>
      </c>
      <c r="R372" s="171"/>
      <c r="S372" s="171" t="s">
        <v>222</v>
      </c>
      <c r="T372" s="172" t="s">
        <v>223</v>
      </c>
      <c r="U372" s="157">
        <v>15.231</v>
      </c>
      <c r="V372" s="157">
        <f>ROUND(E372*U372,2)</f>
        <v>1</v>
      </c>
      <c r="W372" s="157"/>
      <c r="X372" s="157" t="s">
        <v>187</v>
      </c>
      <c r="Y372" s="147"/>
      <c r="Z372" s="147"/>
      <c r="AA372" s="147"/>
      <c r="AB372" s="147"/>
      <c r="AC372" s="147"/>
      <c r="AD372" s="147"/>
      <c r="AE372" s="147"/>
      <c r="AF372" s="147"/>
      <c r="AG372" s="147" t="s">
        <v>188</v>
      </c>
      <c r="AH372" s="147"/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47"/>
      <c r="BB372" s="147"/>
      <c r="BC372" s="147"/>
      <c r="BD372" s="147"/>
      <c r="BE372" s="147"/>
      <c r="BF372" s="147"/>
      <c r="BG372" s="147"/>
      <c r="BH372" s="147"/>
    </row>
    <row r="373" spans="1:60" outlineLevel="1" x14ac:dyDescent="0.2">
      <c r="A373" s="154"/>
      <c r="B373" s="155"/>
      <c r="C373" s="192" t="s">
        <v>535</v>
      </c>
      <c r="D373" s="187"/>
      <c r="E373" s="188">
        <v>0.03</v>
      </c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  <c r="S373" s="157"/>
      <c r="T373" s="157"/>
      <c r="U373" s="157"/>
      <c r="V373" s="157"/>
      <c r="W373" s="157"/>
      <c r="X373" s="157"/>
      <c r="Y373" s="147"/>
      <c r="Z373" s="147"/>
      <c r="AA373" s="147"/>
      <c r="AB373" s="147"/>
      <c r="AC373" s="147"/>
      <c r="AD373" s="147"/>
      <c r="AE373" s="147"/>
      <c r="AF373" s="147"/>
      <c r="AG373" s="147" t="s">
        <v>225</v>
      </c>
      <c r="AH373" s="147">
        <v>0</v>
      </c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</row>
    <row r="374" spans="1:60" outlineLevel="1" x14ac:dyDescent="0.2">
      <c r="A374" s="154"/>
      <c r="B374" s="155"/>
      <c r="C374" s="192" t="s">
        <v>536</v>
      </c>
      <c r="D374" s="187"/>
      <c r="E374" s="188">
        <v>0.03</v>
      </c>
      <c r="F374" s="157"/>
      <c r="G374" s="157"/>
      <c r="H374" s="157"/>
      <c r="I374" s="157"/>
      <c r="J374" s="157"/>
      <c r="K374" s="157"/>
      <c r="L374" s="157"/>
      <c r="M374" s="157"/>
      <c r="N374" s="157"/>
      <c r="O374" s="157"/>
      <c r="P374" s="157"/>
      <c r="Q374" s="157"/>
      <c r="R374" s="157"/>
      <c r="S374" s="157"/>
      <c r="T374" s="157"/>
      <c r="U374" s="157"/>
      <c r="V374" s="157"/>
      <c r="W374" s="157"/>
      <c r="X374" s="157"/>
      <c r="Y374" s="147"/>
      <c r="Z374" s="147"/>
      <c r="AA374" s="147"/>
      <c r="AB374" s="147"/>
      <c r="AC374" s="147"/>
      <c r="AD374" s="147"/>
      <c r="AE374" s="147"/>
      <c r="AF374" s="147"/>
      <c r="AG374" s="147" t="s">
        <v>225</v>
      </c>
      <c r="AH374" s="147">
        <v>0</v>
      </c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</row>
    <row r="375" spans="1:60" outlineLevel="1" x14ac:dyDescent="0.2">
      <c r="A375" s="166">
        <v>61</v>
      </c>
      <c r="B375" s="167" t="s">
        <v>537</v>
      </c>
      <c r="C375" s="183" t="s">
        <v>538</v>
      </c>
      <c r="D375" s="168" t="s">
        <v>234</v>
      </c>
      <c r="E375" s="169">
        <v>1.6559999999999999</v>
      </c>
      <c r="F375" s="170"/>
      <c r="G375" s="171">
        <f>ROUND(E375*F375,2)</f>
        <v>0</v>
      </c>
      <c r="H375" s="170"/>
      <c r="I375" s="171">
        <f>ROUND(E375*H375,2)</f>
        <v>0</v>
      </c>
      <c r="J375" s="170"/>
      <c r="K375" s="171">
        <f>ROUND(E375*J375,2)</f>
        <v>0</v>
      </c>
      <c r="L375" s="171">
        <v>15</v>
      </c>
      <c r="M375" s="171">
        <f>G375*(1+L375/100)</f>
        <v>0</v>
      </c>
      <c r="N375" s="171">
        <v>0.04</v>
      </c>
      <c r="O375" s="171">
        <f>ROUND(E375*N375,2)</f>
        <v>7.0000000000000007E-2</v>
      </c>
      <c r="P375" s="171">
        <v>0</v>
      </c>
      <c r="Q375" s="171">
        <f>ROUND(E375*P375,2)</f>
        <v>0</v>
      </c>
      <c r="R375" s="171"/>
      <c r="S375" s="171" t="s">
        <v>222</v>
      </c>
      <c r="T375" s="172" t="s">
        <v>223</v>
      </c>
      <c r="U375" s="157">
        <v>2.7</v>
      </c>
      <c r="V375" s="157">
        <f>ROUND(E375*U375,2)</f>
        <v>4.47</v>
      </c>
      <c r="W375" s="157"/>
      <c r="X375" s="157" t="s">
        <v>187</v>
      </c>
      <c r="Y375" s="147"/>
      <c r="Z375" s="147"/>
      <c r="AA375" s="147"/>
      <c r="AB375" s="147"/>
      <c r="AC375" s="147"/>
      <c r="AD375" s="147"/>
      <c r="AE375" s="147"/>
      <c r="AF375" s="147"/>
      <c r="AG375" s="147" t="s">
        <v>188</v>
      </c>
      <c r="AH375" s="147"/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</row>
    <row r="376" spans="1:60" outlineLevel="1" x14ac:dyDescent="0.2">
      <c r="A376" s="154"/>
      <c r="B376" s="155"/>
      <c r="C376" s="192" t="s">
        <v>539</v>
      </c>
      <c r="D376" s="187"/>
      <c r="E376" s="188">
        <v>0.83</v>
      </c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157"/>
      <c r="S376" s="157"/>
      <c r="T376" s="157"/>
      <c r="U376" s="157"/>
      <c r="V376" s="157"/>
      <c r="W376" s="157"/>
      <c r="X376" s="157"/>
      <c r="Y376" s="147"/>
      <c r="Z376" s="147"/>
      <c r="AA376" s="147"/>
      <c r="AB376" s="147"/>
      <c r="AC376" s="147"/>
      <c r="AD376" s="147"/>
      <c r="AE376" s="147"/>
      <c r="AF376" s="147"/>
      <c r="AG376" s="147" t="s">
        <v>225</v>
      </c>
      <c r="AH376" s="147">
        <v>0</v>
      </c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</row>
    <row r="377" spans="1:60" outlineLevel="1" x14ac:dyDescent="0.2">
      <c r="A377" s="154"/>
      <c r="B377" s="155"/>
      <c r="C377" s="192" t="s">
        <v>540</v>
      </c>
      <c r="D377" s="187"/>
      <c r="E377" s="188">
        <v>0.83</v>
      </c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157"/>
      <c r="S377" s="157"/>
      <c r="T377" s="157"/>
      <c r="U377" s="157"/>
      <c r="V377" s="157"/>
      <c r="W377" s="157"/>
      <c r="X377" s="157"/>
      <c r="Y377" s="147"/>
      <c r="Z377" s="147"/>
      <c r="AA377" s="147"/>
      <c r="AB377" s="147"/>
      <c r="AC377" s="147"/>
      <c r="AD377" s="147"/>
      <c r="AE377" s="147"/>
      <c r="AF377" s="147"/>
      <c r="AG377" s="147" t="s">
        <v>225</v>
      </c>
      <c r="AH377" s="147">
        <v>0</v>
      </c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</row>
    <row r="378" spans="1:60" outlineLevel="1" x14ac:dyDescent="0.2">
      <c r="A378" s="166">
        <v>62</v>
      </c>
      <c r="B378" s="167" t="s">
        <v>541</v>
      </c>
      <c r="C378" s="183" t="s">
        <v>542</v>
      </c>
      <c r="D378" s="168" t="s">
        <v>221</v>
      </c>
      <c r="E378" s="169">
        <v>33.119999999999997</v>
      </c>
      <c r="F378" s="170"/>
      <c r="G378" s="171">
        <f>ROUND(E378*F378,2)</f>
        <v>0</v>
      </c>
      <c r="H378" s="170"/>
      <c r="I378" s="171">
        <f>ROUND(E378*H378,2)</f>
        <v>0</v>
      </c>
      <c r="J378" s="170"/>
      <c r="K378" s="171">
        <f>ROUND(E378*J378,2)</f>
        <v>0</v>
      </c>
      <c r="L378" s="171">
        <v>15</v>
      </c>
      <c r="M378" s="171">
        <f>G378*(1+L378/100)</f>
        <v>0</v>
      </c>
      <c r="N378" s="171">
        <v>9.5000000000000001E-2</v>
      </c>
      <c r="O378" s="171">
        <f>ROUND(E378*N378,2)</f>
        <v>3.15</v>
      </c>
      <c r="P378" s="171">
        <v>0</v>
      </c>
      <c r="Q378" s="171">
        <f>ROUND(E378*P378,2)</f>
        <v>0</v>
      </c>
      <c r="R378" s="171"/>
      <c r="S378" s="171" t="s">
        <v>185</v>
      </c>
      <c r="T378" s="172" t="s">
        <v>223</v>
      </c>
      <c r="U378" s="157">
        <v>0.42599999999999999</v>
      </c>
      <c r="V378" s="157">
        <f>ROUND(E378*U378,2)</f>
        <v>14.11</v>
      </c>
      <c r="W378" s="157"/>
      <c r="X378" s="157" t="s">
        <v>187</v>
      </c>
      <c r="Y378" s="147"/>
      <c r="Z378" s="147"/>
      <c r="AA378" s="147"/>
      <c r="AB378" s="147"/>
      <c r="AC378" s="147"/>
      <c r="AD378" s="147"/>
      <c r="AE378" s="147"/>
      <c r="AF378" s="147"/>
      <c r="AG378" s="147" t="s">
        <v>188</v>
      </c>
      <c r="AH378" s="147"/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</row>
    <row r="379" spans="1:60" outlineLevel="1" x14ac:dyDescent="0.2">
      <c r="A379" s="154"/>
      <c r="B379" s="155"/>
      <c r="C379" s="192" t="s">
        <v>543</v>
      </c>
      <c r="D379" s="187"/>
      <c r="E379" s="188">
        <v>16.559999999999999</v>
      </c>
      <c r="F379" s="157"/>
      <c r="G379" s="157"/>
      <c r="H379" s="157"/>
      <c r="I379" s="157"/>
      <c r="J379" s="157"/>
      <c r="K379" s="157"/>
      <c r="L379" s="157"/>
      <c r="M379" s="157"/>
      <c r="N379" s="157"/>
      <c r="O379" s="157"/>
      <c r="P379" s="157"/>
      <c r="Q379" s="157"/>
      <c r="R379" s="157"/>
      <c r="S379" s="157"/>
      <c r="T379" s="157"/>
      <c r="U379" s="157"/>
      <c r="V379" s="157"/>
      <c r="W379" s="157"/>
      <c r="X379" s="157"/>
      <c r="Y379" s="147"/>
      <c r="Z379" s="147"/>
      <c r="AA379" s="147"/>
      <c r="AB379" s="147"/>
      <c r="AC379" s="147"/>
      <c r="AD379" s="147"/>
      <c r="AE379" s="147"/>
      <c r="AF379" s="147"/>
      <c r="AG379" s="147" t="s">
        <v>225</v>
      </c>
      <c r="AH379" s="147">
        <v>0</v>
      </c>
      <c r="AI379" s="147"/>
      <c r="AJ379" s="147"/>
      <c r="AK379" s="147"/>
      <c r="AL379" s="147"/>
      <c r="AM379" s="147"/>
      <c r="AN379" s="147"/>
      <c r="AO379" s="147"/>
      <c r="AP379" s="147"/>
      <c r="AQ379" s="147"/>
      <c r="AR379" s="147"/>
      <c r="AS379" s="147"/>
      <c r="AT379" s="147"/>
      <c r="AU379" s="147"/>
      <c r="AV379" s="147"/>
      <c r="AW379" s="147"/>
      <c r="AX379" s="147"/>
      <c r="AY379" s="147"/>
      <c r="AZ379" s="147"/>
      <c r="BA379" s="147"/>
      <c r="BB379" s="147"/>
      <c r="BC379" s="147"/>
      <c r="BD379" s="147"/>
      <c r="BE379" s="147"/>
      <c r="BF379" s="147"/>
      <c r="BG379" s="147"/>
      <c r="BH379" s="147"/>
    </row>
    <row r="380" spans="1:60" outlineLevel="1" x14ac:dyDescent="0.2">
      <c r="A380" s="154"/>
      <c r="B380" s="155"/>
      <c r="C380" s="192" t="s">
        <v>544</v>
      </c>
      <c r="D380" s="187"/>
      <c r="E380" s="188">
        <v>16.559999999999999</v>
      </c>
      <c r="F380" s="157"/>
      <c r="G380" s="157"/>
      <c r="H380" s="157"/>
      <c r="I380" s="157"/>
      <c r="J380" s="157"/>
      <c r="K380" s="157"/>
      <c r="L380" s="157"/>
      <c r="M380" s="157"/>
      <c r="N380" s="157"/>
      <c r="O380" s="157"/>
      <c r="P380" s="157"/>
      <c r="Q380" s="157"/>
      <c r="R380" s="157"/>
      <c r="S380" s="157"/>
      <c r="T380" s="157"/>
      <c r="U380" s="157"/>
      <c r="V380" s="157"/>
      <c r="W380" s="157"/>
      <c r="X380" s="157"/>
      <c r="Y380" s="147"/>
      <c r="Z380" s="147"/>
      <c r="AA380" s="147"/>
      <c r="AB380" s="147"/>
      <c r="AC380" s="147"/>
      <c r="AD380" s="147"/>
      <c r="AE380" s="147"/>
      <c r="AF380" s="147"/>
      <c r="AG380" s="147" t="s">
        <v>225</v>
      </c>
      <c r="AH380" s="147">
        <v>0</v>
      </c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</row>
    <row r="381" spans="1:60" ht="22.5" outlineLevel="1" x14ac:dyDescent="0.2">
      <c r="A381" s="166">
        <v>63</v>
      </c>
      <c r="B381" s="167" t="s">
        <v>545</v>
      </c>
      <c r="C381" s="183" t="s">
        <v>546</v>
      </c>
      <c r="D381" s="168" t="s">
        <v>381</v>
      </c>
      <c r="E381" s="169">
        <v>9.6</v>
      </c>
      <c r="F381" s="170"/>
      <c r="G381" s="171">
        <f>ROUND(E381*F381,2)</f>
        <v>0</v>
      </c>
      <c r="H381" s="170"/>
      <c r="I381" s="171">
        <f>ROUND(E381*H381,2)</f>
        <v>0</v>
      </c>
      <c r="J381" s="170"/>
      <c r="K381" s="171">
        <f>ROUND(E381*J381,2)</f>
        <v>0</v>
      </c>
      <c r="L381" s="171">
        <v>15</v>
      </c>
      <c r="M381" s="171">
        <f>G381*(1+L381/100)</f>
        <v>0</v>
      </c>
      <c r="N381" s="171">
        <v>0</v>
      </c>
      <c r="O381" s="171">
        <f>ROUND(E381*N381,2)</f>
        <v>0</v>
      </c>
      <c r="P381" s="171">
        <v>0</v>
      </c>
      <c r="Q381" s="171">
        <f>ROUND(E381*P381,2)</f>
        <v>0</v>
      </c>
      <c r="R381" s="171"/>
      <c r="S381" s="171" t="s">
        <v>222</v>
      </c>
      <c r="T381" s="172" t="s">
        <v>223</v>
      </c>
      <c r="U381" s="157">
        <v>0.05</v>
      </c>
      <c r="V381" s="157">
        <f>ROUND(E381*U381,2)</f>
        <v>0.48</v>
      </c>
      <c r="W381" s="157"/>
      <c r="X381" s="157" t="s">
        <v>187</v>
      </c>
      <c r="Y381" s="147"/>
      <c r="Z381" s="147"/>
      <c r="AA381" s="147"/>
      <c r="AB381" s="147"/>
      <c r="AC381" s="147"/>
      <c r="AD381" s="147"/>
      <c r="AE381" s="147"/>
      <c r="AF381" s="147"/>
      <c r="AG381" s="147" t="s">
        <v>294</v>
      </c>
      <c r="AH381" s="147"/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7"/>
      <c r="BB381" s="147"/>
      <c r="BC381" s="147"/>
      <c r="BD381" s="147"/>
      <c r="BE381" s="147"/>
      <c r="BF381" s="147"/>
      <c r="BG381" s="147"/>
      <c r="BH381" s="147"/>
    </row>
    <row r="382" spans="1:60" outlineLevel="1" x14ac:dyDescent="0.2">
      <c r="A382" s="154"/>
      <c r="B382" s="155"/>
      <c r="C382" s="192" t="s">
        <v>298</v>
      </c>
      <c r="D382" s="187"/>
      <c r="E382" s="188"/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  <c r="U382" s="157"/>
      <c r="V382" s="157"/>
      <c r="W382" s="157"/>
      <c r="X382" s="157"/>
      <c r="Y382" s="147"/>
      <c r="Z382" s="147"/>
      <c r="AA382" s="147"/>
      <c r="AB382" s="147"/>
      <c r="AC382" s="147"/>
      <c r="AD382" s="147"/>
      <c r="AE382" s="147"/>
      <c r="AF382" s="147"/>
      <c r="AG382" s="147" t="s">
        <v>225</v>
      </c>
      <c r="AH382" s="147">
        <v>0</v>
      </c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</row>
    <row r="383" spans="1:60" outlineLevel="1" x14ac:dyDescent="0.2">
      <c r="A383" s="154"/>
      <c r="B383" s="155"/>
      <c r="C383" s="192" t="s">
        <v>547</v>
      </c>
      <c r="D383" s="187"/>
      <c r="E383" s="188">
        <v>4.8</v>
      </c>
      <c r="F383" s="157"/>
      <c r="G383" s="157"/>
      <c r="H383" s="157"/>
      <c r="I383" s="157"/>
      <c r="J383" s="157"/>
      <c r="K383" s="157"/>
      <c r="L383" s="157"/>
      <c r="M383" s="157"/>
      <c r="N383" s="157"/>
      <c r="O383" s="157"/>
      <c r="P383" s="157"/>
      <c r="Q383" s="157"/>
      <c r="R383" s="157"/>
      <c r="S383" s="157"/>
      <c r="T383" s="157"/>
      <c r="U383" s="157"/>
      <c r="V383" s="157"/>
      <c r="W383" s="157"/>
      <c r="X383" s="157"/>
      <c r="Y383" s="147"/>
      <c r="Z383" s="147"/>
      <c r="AA383" s="147"/>
      <c r="AB383" s="147"/>
      <c r="AC383" s="147"/>
      <c r="AD383" s="147"/>
      <c r="AE383" s="147"/>
      <c r="AF383" s="147"/>
      <c r="AG383" s="147" t="s">
        <v>225</v>
      </c>
      <c r="AH383" s="147">
        <v>0</v>
      </c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</row>
    <row r="384" spans="1:60" outlineLevel="1" x14ac:dyDescent="0.2">
      <c r="A384" s="154"/>
      <c r="B384" s="155"/>
      <c r="C384" s="192" t="s">
        <v>547</v>
      </c>
      <c r="D384" s="187"/>
      <c r="E384" s="188">
        <v>4.8</v>
      </c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47"/>
      <c r="Z384" s="147"/>
      <c r="AA384" s="147"/>
      <c r="AB384" s="147"/>
      <c r="AC384" s="147"/>
      <c r="AD384" s="147"/>
      <c r="AE384" s="147"/>
      <c r="AF384" s="147"/>
      <c r="AG384" s="147" t="s">
        <v>225</v>
      </c>
      <c r="AH384" s="147">
        <v>0</v>
      </c>
      <c r="AI384" s="147"/>
      <c r="AJ384" s="147"/>
      <c r="AK384" s="147"/>
      <c r="AL384" s="147"/>
      <c r="AM384" s="147"/>
      <c r="AN384" s="147"/>
      <c r="AO384" s="147"/>
      <c r="AP384" s="147"/>
      <c r="AQ384" s="147"/>
      <c r="AR384" s="147"/>
      <c r="AS384" s="147"/>
      <c r="AT384" s="147"/>
      <c r="AU384" s="147"/>
      <c r="AV384" s="147"/>
      <c r="AW384" s="147"/>
      <c r="AX384" s="147"/>
      <c r="AY384" s="147"/>
      <c r="AZ384" s="147"/>
      <c r="BA384" s="147"/>
      <c r="BB384" s="147"/>
      <c r="BC384" s="147"/>
      <c r="BD384" s="147"/>
      <c r="BE384" s="147"/>
      <c r="BF384" s="147"/>
      <c r="BG384" s="147"/>
      <c r="BH384" s="147"/>
    </row>
    <row r="385" spans="1:60" x14ac:dyDescent="0.2">
      <c r="A385" s="160" t="s">
        <v>180</v>
      </c>
      <c r="B385" s="161" t="s">
        <v>108</v>
      </c>
      <c r="C385" s="181" t="s">
        <v>109</v>
      </c>
      <c r="D385" s="162"/>
      <c r="E385" s="163"/>
      <c r="F385" s="164"/>
      <c r="G385" s="164">
        <f>SUMIF(AG386:AG425,"&lt;&gt;NOR",G386:G425)</f>
        <v>0</v>
      </c>
      <c r="H385" s="164"/>
      <c r="I385" s="164">
        <f>SUM(I386:I425)</f>
        <v>0</v>
      </c>
      <c r="J385" s="164"/>
      <c r="K385" s="164">
        <f>SUM(K386:K425)</f>
        <v>0</v>
      </c>
      <c r="L385" s="164"/>
      <c r="M385" s="164">
        <f>SUM(M386:M425)</f>
        <v>0</v>
      </c>
      <c r="N385" s="164"/>
      <c r="O385" s="164">
        <f>SUM(O386:O425)</f>
        <v>0.74</v>
      </c>
      <c r="P385" s="164"/>
      <c r="Q385" s="164">
        <f>SUM(Q386:Q425)</f>
        <v>0</v>
      </c>
      <c r="R385" s="164"/>
      <c r="S385" s="164"/>
      <c r="T385" s="165"/>
      <c r="U385" s="159"/>
      <c r="V385" s="159">
        <f>SUM(V386:V425)</f>
        <v>56.69</v>
      </c>
      <c r="W385" s="159"/>
      <c r="X385" s="159"/>
      <c r="AG385" t="s">
        <v>181</v>
      </c>
    </row>
    <row r="386" spans="1:60" ht="22.5" outlineLevel="1" x14ac:dyDescent="0.2">
      <c r="A386" s="166">
        <v>64</v>
      </c>
      <c r="B386" s="167" t="s">
        <v>548</v>
      </c>
      <c r="C386" s="183" t="s">
        <v>549</v>
      </c>
      <c r="D386" s="168" t="s">
        <v>381</v>
      </c>
      <c r="E386" s="169">
        <v>310.92</v>
      </c>
      <c r="F386" s="170"/>
      <c r="G386" s="171">
        <f>ROUND(E386*F386,2)</f>
        <v>0</v>
      </c>
      <c r="H386" s="170"/>
      <c r="I386" s="171">
        <f>ROUND(E386*H386,2)</f>
        <v>0</v>
      </c>
      <c r="J386" s="170"/>
      <c r="K386" s="171">
        <f>ROUND(E386*J386,2)</f>
        <v>0</v>
      </c>
      <c r="L386" s="171">
        <v>15</v>
      </c>
      <c r="M386" s="171">
        <f>G386*(1+L386/100)</f>
        <v>0</v>
      </c>
      <c r="N386" s="171">
        <v>2.3800000000000002E-3</v>
      </c>
      <c r="O386" s="171">
        <f>ROUND(E386*N386,2)</f>
        <v>0.74</v>
      </c>
      <c r="P386" s="171">
        <v>0</v>
      </c>
      <c r="Q386" s="171">
        <f>ROUND(E386*P386,2)</f>
        <v>0</v>
      </c>
      <c r="R386" s="171"/>
      <c r="S386" s="171" t="s">
        <v>185</v>
      </c>
      <c r="T386" s="172" t="s">
        <v>186</v>
      </c>
      <c r="U386" s="157">
        <v>0.18232999999999999</v>
      </c>
      <c r="V386" s="157">
        <f>ROUND(E386*U386,2)</f>
        <v>56.69</v>
      </c>
      <c r="W386" s="157"/>
      <c r="X386" s="157" t="s">
        <v>187</v>
      </c>
      <c r="Y386" s="147"/>
      <c r="Z386" s="147"/>
      <c r="AA386" s="147"/>
      <c r="AB386" s="147"/>
      <c r="AC386" s="147"/>
      <c r="AD386" s="147"/>
      <c r="AE386" s="147"/>
      <c r="AF386" s="147"/>
      <c r="AG386" s="147" t="s">
        <v>188</v>
      </c>
      <c r="AH386" s="147"/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</row>
    <row r="387" spans="1:60" outlineLevel="1" x14ac:dyDescent="0.2">
      <c r="A387" s="154"/>
      <c r="B387" s="155"/>
      <c r="C387" s="192" t="s">
        <v>550</v>
      </c>
      <c r="D387" s="187"/>
      <c r="E387" s="188">
        <v>88</v>
      </c>
      <c r="F387" s="157"/>
      <c r="G387" s="157"/>
      <c r="H387" s="157"/>
      <c r="I387" s="157"/>
      <c r="J387" s="157"/>
      <c r="K387" s="157"/>
      <c r="L387" s="157"/>
      <c r="M387" s="157"/>
      <c r="N387" s="157"/>
      <c r="O387" s="157"/>
      <c r="P387" s="157"/>
      <c r="Q387" s="157"/>
      <c r="R387" s="157"/>
      <c r="S387" s="157"/>
      <c r="T387" s="157"/>
      <c r="U387" s="157"/>
      <c r="V387" s="157"/>
      <c r="W387" s="157"/>
      <c r="X387" s="157"/>
      <c r="Y387" s="147"/>
      <c r="Z387" s="147"/>
      <c r="AA387" s="147"/>
      <c r="AB387" s="147"/>
      <c r="AC387" s="147"/>
      <c r="AD387" s="147"/>
      <c r="AE387" s="147"/>
      <c r="AF387" s="147"/>
      <c r="AG387" s="147" t="s">
        <v>225</v>
      </c>
      <c r="AH387" s="147">
        <v>0</v>
      </c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</row>
    <row r="388" spans="1:60" outlineLevel="1" x14ac:dyDescent="0.2">
      <c r="A388" s="154"/>
      <c r="B388" s="155"/>
      <c r="C388" s="192" t="s">
        <v>551</v>
      </c>
      <c r="D388" s="187"/>
      <c r="E388" s="188">
        <v>26.4</v>
      </c>
      <c r="F388" s="157"/>
      <c r="G388" s="157"/>
      <c r="H388" s="157"/>
      <c r="I388" s="157"/>
      <c r="J388" s="157"/>
      <c r="K388" s="157"/>
      <c r="L388" s="157"/>
      <c r="M388" s="157"/>
      <c r="N388" s="157"/>
      <c r="O388" s="157"/>
      <c r="P388" s="157"/>
      <c r="Q388" s="157"/>
      <c r="R388" s="157"/>
      <c r="S388" s="157"/>
      <c r="T388" s="157"/>
      <c r="U388" s="157"/>
      <c r="V388" s="157"/>
      <c r="W388" s="157"/>
      <c r="X388" s="157"/>
      <c r="Y388" s="147"/>
      <c r="Z388" s="147"/>
      <c r="AA388" s="147"/>
      <c r="AB388" s="147"/>
      <c r="AC388" s="147"/>
      <c r="AD388" s="147"/>
      <c r="AE388" s="147"/>
      <c r="AF388" s="147"/>
      <c r="AG388" s="147" t="s">
        <v>225</v>
      </c>
      <c r="AH388" s="147">
        <v>0</v>
      </c>
      <c r="AI388" s="147"/>
      <c r="AJ388" s="147"/>
      <c r="AK388" s="147"/>
      <c r="AL388" s="147"/>
      <c r="AM388" s="147"/>
      <c r="AN388" s="147"/>
      <c r="AO388" s="147"/>
      <c r="AP388" s="147"/>
      <c r="AQ388" s="147"/>
      <c r="AR388" s="147"/>
      <c r="AS388" s="147"/>
      <c r="AT388" s="147"/>
      <c r="AU388" s="147"/>
      <c r="AV388" s="147"/>
      <c r="AW388" s="147"/>
      <c r="AX388" s="147"/>
      <c r="AY388" s="147"/>
      <c r="AZ388" s="147"/>
      <c r="BA388" s="147"/>
      <c r="BB388" s="147"/>
      <c r="BC388" s="147"/>
      <c r="BD388" s="147"/>
      <c r="BE388" s="147"/>
      <c r="BF388" s="147"/>
      <c r="BG388" s="147"/>
      <c r="BH388" s="147"/>
    </row>
    <row r="389" spans="1:60" outlineLevel="1" x14ac:dyDescent="0.2">
      <c r="A389" s="154"/>
      <c r="B389" s="155"/>
      <c r="C389" s="192" t="s">
        <v>552</v>
      </c>
      <c r="D389" s="187"/>
      <c r="E389" s="188">
        <v>13.2</v>
      </c>
      <c r="F389" s="157"/>
      <c r="G389" s="157"/>
      <c r="H389" s="157"/>
      <c r="I389" s="157"/>
      <c r="J389" s="157"/>
      <c r="K389" s="157"/>
      <c r="L389" s="157"/>
      <c r="M389" s="157"/>
      <c r="N389" s="157"/>
      <c r="O389" s="157"/>
      <c r="P389" s="157"/>
      <c r="Q389" s="157"/>
      <c r="R389" s="157"/>
      <c r="S389" s="157"/>
      <c r="T389" s="157"/>
      <c r="U389" s="157"/>
      <c r="V389" s="157"/>
      <c r="W389" s="157"/>
      <c r="X389" s="157"/>
      <c r="Y389" s="147"/>
      <c r="Z389" s="147"/>
      <c r="AA389" s="147"/>
      <c r="AB389" s="147"/>
      <c r="AC389" s="147"/>
      <c r="AD389" s="147"/>
      <c r="AE389" s="147"/>
      <c r="AF389" s="147"/>
      <c r="AG389" s="147" t="s">
        <v>225</v>
      </c>
      <c r="AH389" s="147">
        <v>0</v>
      </c>
      <c r="AI389" s="147"/>
      <c r="AJ389" s="147"/>
      <c r="AK389" s="147"/>
      <c r="AL389" s="147"/>
      <c r="AM389" s="147"/>
      <c r="AN389" s="147"/>
      <c r="AO389" s="147"/>
      <c r="AP389" s="147"/>
      <c r="AQ389" s="147"/>
      <c r="AR389" s="147"/>
      <c r="AS389" s="147"/>
      <c r="AT389" s="147"/>
      <c r="AU389" s="147"/>
      <c r="AV389" s="147"/>
      <c r="AW389" s="147"/>
      <c r="AX389" s="147"/>
      <c r="AY389" s="147"/>
      <c r="AZ389" s="147"/>
      <c r="BA389" s="147"/>
      <c r="BB389" s="147"/>
      <c r="BC389" s="147"/>
      <c r="BD389" s="147"/>
      <c r="BE389" s="147"/>
      <c r="BF389" s="147"/>
      <c r="BG389" s="147"/>
      <c r="BH389" s="147"/>
    </row>
    <row r="390" spans="1:60" outlineLevel="1" x14ac:dyDescent="0.2">
      <c r="A390" s="154"/>
      <c r="B390" s="155"/>
      <c r="C390" s="192" t="s">
        <v>553</v>
      </c>
      <c r="D390" s="187"/>
      <c r="E390" s="188">
        <v>13.2</v>
      </c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47"/>
      <c r="Z390" s="147"/>
      <c r="AA390" s="147"/>
      <c r="AB390" s="147"/>
      <c r="AC390" s="147"/>
      <c r="AD390" s="147"/>
      <c r="AE390" s="147"/>
      <c r="AF390" s="147"/>
      <c r="AG390" s="147" t="s">
        <v>225</v>
      </c>
      <c r="AH390" s="147">
        <v>0</v>
      </c>
      <c r="AI390" s="147"/>
      <c r="AJ390" s="147"/>
      <c r="AK390" s="147"/>
      <c r="AL390" s="147"/>
      <c r="AM390" s="147"/>
      <c r="AN390" s="147"/>
      <c r="AO390" s="147"/>
      <c r="AP390" s="147"/>
      <c r="AQ390" s="147"/>
      <c r="AR390" s="147"/>
      <c r="AS390" s="147"/>
      <c r="AT390" s="147"/>
      <c r="AU390" s="147"/>
      <c r="AV390" s="147"/>
      <c r="AW390" s="147"/>
      <c r="AX390" s="147"/>
      <c r="AY390" s="147"/>
      <c r="AZ390" s="147"/>
      <c r="BA390" s="147"/>
      <c r="BB390" s="147"/>
      <c r="BC390" s="147"/>
      <c r="BD390" s="147"/>
      <c r="BE390" s="147"/>
      <c r="BF390" s="147"/>
      <c r="BG390" s="147"/>
      <c r="BH390" s="147"/>
    </row>
    <row r="391" spans="1:60" outlineLevel="1" x14ac:dyDescent="0.2">
      <c r="A391" s="154"/>
      <c r="B391" s="155"/>
      <c r="C391" s="192" t="s">
        <v>554</v>
      </c>
      <c r="D391" s="187"/>
      <c r="E391" s="188">
        <v>128.91999999999999</v>
      </c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47"/>
      <c r="Z391" s="147"/>
      <c r="AA391" s="147"/>
      <c r="AB391" s="147"/>
      <c r="AC391" s="147"/>
      <c r="AD391" s="147"/>
      <c r="AE391" s="147"/>
      <c r="AF391" s="147"/>
      <c r="AG391" s="147" t="s">
        <v>225</v>
      </c>
      <c r="AH391" s="147">
        <v>0</v>
      </c>
      <c r="AI391" s="147"/>
      <c r="AJ391" s="147"/>
      <c r="AK391" s="147"/>
      <c r="AL391" s="147"/>
      <c r="AM391" s="147"/>
      <c r="AN391" s="147"/>
      <c r="AO391" s="147"/>
      <c r="AP391" s="147"/>
      <c r="AQ391" s="147"/>
      <c r="AR391" s="147"/>
      <c r="AS391" s="147"/>
      <c r="AT391" s="147"/>
      <c r="AU391" s="147"/>
      <c r="AV391" s="147"/>
      <c r="AW391" s="147"/>
      <c r="AX391" s="147"/>
      <c r="AY391" s="147"/>
      <c r="AZ391" s="147"/>
      <c r="BA391" s="147"/>
      <c r="BB391" s="147"/>
      <c r="BC391" s="147"/>
      <c r="BD391" s="147"/>
      <c r="BE391" s="147"/>
      <c r="BF391" s="147"/>
      <c r="BG391" s="147"/>
      <c r="BH391" s="147"/>
    </row>
    <row r="392" spans="1:60" outlineLevel="1" x14ac:dyDescent="0.2">
      <c r="A392" s="154"/>
      <c r="B392" s="155"/>
      <c r="C392" s="192" t="s">
        <v>555</v>
      </c>
      <c r="D392" s="187"/>
      <c r="E392" s="188">
        <v>11.8</v>
      </c>
      <c r="F392" s="157"/>
      <c r="G392" s="157"/>
      <c r="H392" s="157"/>
      <c r="I392" s="157"/>
      <c r="J392" s="157"/>
      <c r="K392" s="157"/>
      <c r="L392" s="157"/>
      <c r="M392" s="157"/>
      <c r="N392" s="157"/>
      <c r="O392" s="157"/>
      <c r="P392" s="157"/>
      <c r="Q392" s="157"/>
      <c r="R392" s="157"/>
      <c r="S392" s="157"/>
      <c r="T392" s="157"/>
      <c r="U392" s="157"/>
      <c r="V392" s="157"/>
      <c r="W392" s="157"/>
      <c r="X392" s="157"/>
      <c r="Y392" s="147"/>
      <c r="Z392" s="147"/>
      <c r="AA392" s="147"/>
      <c r="AB392" s="147"/>
      <c r="AC392" s="147"/>
      <c r="AD392" s="147"/>
      <c r="AE392" s="147"/>
      <c r="AF392" s="147"/>
      <c r="AG392" s="147" t="s">
        <v>225</v>
      </c>
      <c r="AH392" s="147">
        <v>0</v>
      </c>
      <c r="AI392" s="147"/>
      <c r="AJ392" s="147"/>
      <c r="AK392" s="147"/>
      <c r="AL392" s="147"/>
      <c r="AM392" s="147"/>
      <c r="AN392" s="147"/>
      <c r="AO392" s="147"/>
      <c r="AP392" s="147"/>
      <c r="AQ392" s="147"/>
      <c r="AR392" s="147"/>
      <c r="AS392" s="147"/>
      <c r="AT392" s="147"/>
      <c r="AU392" s="147"/>
      <c r="AV392" s="147"/>
      <c r="AW392" s="147"/>
      <c r="AX392" s="147"/>
      <c r="AY392" s="147"/>
      <c r="AZ392" s="147"/>
      <c r="BA392" s="147"/>
      <c r="BB392" s="147"/>
      <c r="BC392" s="147"/>
      <c r="BD392" s="147"/>
      <c r="BE392" s="147"/>
      <c r="BF392" s="147"/>
      <c r="BG392" s="147"/>
      <c r="BH392" s="147"/>
    </row>
    <row r="393" spans="1:60" outlineLevel="1" x14ac:dyDescent="0.2">
      <c r="A393" s="154"/>
      <c r="B393" s="155"/>
      <c r="C393" s="192" t="s">
        <v>556</v>
      </c>
      <c r="D393" s="187"/>
      <c r="E393" s="188">
        <v>10.199999999999999</v>
      </c>
      <c r="F393" s="157"/>
      <c r="G393" s="157"/>
      <c r="H393" s="157"/>
      <c r="I393" s="157"/>
      <c r="J393" s="157"/>
      <c r="K393" s="157"/>
      <c r="L393" s="157"/>
      <c r="M393" s="157"/>
      <c r="N393" s="157"/>
      <c r="O393" s="157"/>
      <c r="P393" s="157"/>
      <c r="Q393" s="157"/>
      <c r="R393" s="157"/>
      <c r="S393" s="157"/>
      <c r="T393" s="157"/>
      <c r="U393" s="157"/>
      <c r="V393" s="157"/>
      <c r="W393" s="157"/>
      <c r="X393" s="157"/>
      <c r="Y393" s="147"/>
      <c r="Z393" s="147"/>
      <c r="AA393" s="147"/>
      <c r="AB393" s="147"/>
      <c r="AC393" s="147"/>
      <c r="AD393" s="147"/>
      <c r="AE393" s="147"/>
      <c r="AF393" s="147"/>
      <c r="AG393" s="147" t="s">
        <v>225</v>
      </c>
      <c r="AH393" s="147">
        <v>0</v>
      </c>
      <c r="AI393" s="147"/>
      <c r="AJ393" s="147"/>
      <c r="AK393" s="147"/>
      <c r="AL393" s="147"/>
      <c r="AM393" s="147"/>
      <c r="AN393" s="147"/>
      <c r="AO393" s="147"/>
      <c r="AP393" s="147"/>
      <c r="AQ393" s="147"/>
      <c r="AR393" s="147"/>
      <c r="AS393" s="147"/>
      <c r="AT393" s="147"/>
      <c r="AU393" s="147"/>
      <c r="AV393" s="147"/>
      <c r="AW393" s="147"/>
      <c r="AX393" s="147"/>
      <c r="AY393" s="147"/>
      <c r="AZ393" s="147"/>
      <c r="BA393" s="147"/>
      <c r="BB393" s="147"/>
      <c r="BC393" s="147"/>
      <c r="BD393" s="147"/>
      <c r="BE393" s="147"/>
      <c r="BF393" s="147"/>
      <c r="BG393" s="147"/>
      <c r="BH393" s="147"/>
    </row>
    <row r="394" spans="1:60" outlineLevel="1" x14ac:dyDescent="0.2">
      <c r="A394" s="154"/>
      <c r="B394" s="155"/>
      <c r="C394" s="192" t="s">
        <v>557</v>
      </c>
      <c r="D394" s="187"/>
      <c r="E394" s="188">
        <v>9.6</v>
      </c>
      <c r="F394" s="157"/>
      <c r="G394" s="157"/>
      <c r="H394" s="157"/>
      <c r="I394" s="157"/>
      <c r="J394" s="157"/>
      <c r="K394" s="157"/>
      <c r="L394" s="157"/>
      <c r="M394" s="157"/>
      <c r="N394" s="157"/>
      <c r="O394" s="157"/>
      <c r="P394" s="157"/>
      <c r="Q394" s="157"/>
      <c r="R394" s="157"/>
      <c r="S394" s="157"/>
      <c r="T394" s="157"/>
      <c r="U394" s="157"/>
      <c r="V394" s="157"/>
      <c r="W394" s="157"/>
      <c r="X394" s="157"/>
      <c r="Y394" s="147"/>
      <c r="Z394" s="147"/>
      <c r="AA394" s="147"/>
      <c r="AB394" s="147"/>
      <c r="AC394" s="147"/>
      <c r="AD394" s="147"/>
      <c r="AE394" s="147"/>
      <c r="AF394" s="147"/>
      <c r="AG394" s="147" t="s">
        <v>225</v>
      </c>
      <c r="AH394" s="147">
        <v>0</v>
      </c>
      <c r="AI394" s="147"/>
      <c r="AJ394" s="147"/>
      <c r="AK394" s="147"/>
      <c r="AL394" s="147"/>
      <c r="AM394" s="147"/>
      <c r="AN394" s="147"/>
      <c r="AO394" s="147"/>
      <c r="AP394" s="147"/>
      <c r="AQ394" s="147"/>
      <c r="AR394" s="147"/>
      <c r="AS394" s="147"/>
      <c r="AT394" s="147"/>
      <c r="AU394" s="147"/>
      <c r="AV394" s="147"/>
      <c r="AW394" s="147"/>
      <c r="AX394" s="147"/>
      <c r="AY394" s="147"/>
      <c r="AZ394" s="147"/>
      <c r="BA394" s="147"/>
      <c r="BB394" s="147"/>
      <c r="BC394" s="147"/>
      <c r="BD394" s="147"/>
      <c r="BE394" s="147"/>
      <c r="BF394" s="147"/>
      <c r="BG394" s="147"/>
      <c r="BH394" s="147"/>
    </row>
    <row r="395" spans="1:60" outlineLevel="1" x14ac:dyDescent="0.2">
      <c r="A395" s="154"/>
      <c r="B395" s="155"/>
      <c r="C395" s="192" t="s">
        <v>558</v>
      </c>
      <c r="D395" s="187"/>
      <c r="E395" s="188">
        <v>9.6</v>
      </c>
      <c r="F395" s="157"/>
      <c r="G395" s="157"/>
      <c r="H395" s="157"/>
      <c r="I395" s="157"/>
      <c r="J395" s="157"/>
      <c r="K395" s="157"/>
      <c r="L395" s="157"/>
      <c r="M395" s="157"/>
      <c r="N395" s="157"/>
      <c r="O395" s="157"/>
      <c r="P395" s="157"/>
      <c r="Q395" s="157"/>
      <c r="R395" s="157"/>
      <c r="S395" s="157"/>
      <c r="T395" s="157"/>
      <c r="U395" s="157"/>
      <c r="V395" s="157"/>
      <c r="W395" s="157"/>
      <c r="X395" s="157"/>
      <c r="Y395" s="147"/>
      <c r="Z395" s="147"/>
      <c r="AA395" s="147"/>
      <c r="AB395" s="147"/>
      <c r="AC395" s="147"/>
      <c r="AD395" s="147"/>
      <c r="AE395" s="147"/>
      <c r="AF395" s="147"/>
      <c r="AG395" s="147" t="s">
        <v>225</v>
      </c>
      <c r="AH395" s="147">
        <v>0</v>
      </c>
      <c r="AI395" s="147"/>
      <c r="AJ395" s="147"/>
      <c r="AK395" s="147"/>
      <c r="AL395" s="147"/>
      <c r="AM395" s="147"/>
      <c r="AN395" s="147"/>
      <c r="AO395" s="147"/>
      <c r="AP395" s="147"/>
      <c r="AQ395" s="147"/>
      <c r="AR395" s="147"/>
      <c r="AS395" s="147"/>
      <c r="AT395" s="147"/>
      <c r="AU395" s="147"/>
      <c r="AV395" s="147"/>
      <c r="AW395" s="147"/>
      <c r="AX395" s="147"/>
      <c r="AY395" s="147"/>
      <c r="AZ395" s="147"/>
      <c r="BA395" s="147"/>
      <c r="BB395" s="147"/>
      <c r="BC395" s="147"/>
      <c r="BD395" s="147"/>
      <c r="BE395" s="147"/>
      <c r="BF395" s="147"/>
      <c r="BG395" s="147"/>
      <c r="BH395" s="147"/>
    </row>
    <row r="396" spans="1:60" outlineLevel="1" x14ac:dyDescent="0.2">
      <c r="A396" s="166">
        <v>65</v>
      </c>
      <c r="B396" s="167" t="s">
        <v>559</v>
      </c>
      <c r="C396" s="183" t="s">
        <v>560</v>
      </c>
      <c r="D396" s="168" t="s">
        <v>381</v>
      </c>
      <c r="E396" s="169">
        <v>316.12</v>
      </c>
      <c r="F396" s="170"/>
      <c r="G396" s="171">
        <f>ROUND(E396*F396,2)</f>
        <v>0</v>
      </c>
      <c r="H396" s="170"/>
      <c r="I396" s="171">
        <f>ROUND(E396*H396,2)</f>
        <v>0</v>
      </c>
      <c r="J396" s="170"/>
      <c r="K396" s="171">
        <f>ROUND(E396*J396,2)</f>
        <v>0</v>
      </c>
      <c r="L396" s="171">
        <v>15</v>
      </c>
      <c r="M396" s="171">
        <f>G396*(1+L396/100)</f>
        <v>0</v>
      </c>
      <c r="N396" s="171">
        <v>0</v>
      </c>
      <c r="O396" s="171">
        <f>ROUND(E396*N396,2)</f>
        <v>0</v>
      </c>
      <c r="P396" s="171">
        <v>0</v>
      </c>
      <c r="Q396" s="171">
        <f>ROUND(E396*P396,2)</f>
        <v>0</v>
      </c>
      <c r="R396" s="171"/>
      <c r="S396" s="171" t="s">
        <v>185</v>
      </c>
      <c r="T396" s="172" t="s">
        <v>186</v>
      </c>
      <c r="U396" s="157">
        <v>0</v>
      </c>
      <c r="V396" s="157">
        <f>ROUND(E396*U396,2)</f>
        <v>0</v>
      </c>
      <c r="W396" s="157"/>
      <c r="X396" s="157" t="s">
        <v>187</v>
      </c>
      <c r="Y396" s="147"/>
      <c r="Z396" s="147"/>
      <c r="AA396" s="147"/>
      <c r="AB396" s="147"/>
      <c r="AC396" s="147"/>
      <c r="AD396" s="147"/>
      <c r="AE396" s="147"/>
      <c r="AF396" s="147"/>
      <c r="AG396" s="147" t="s">
        <v>188</v>
      </c>
      <c r="AH396" s="147"/>
      <c r="AI396" s="147"/>
      <c r="AJ396" s="147"/>
      <c r="AK396" s="147"/>
      <c r="AL396" s="147"/>
      <c r="AM396" s="147"/>
      <c r="AN396" s="147"/>
      <c r="AO396" s="147"/>
      <c r="AP396" s="147"/>
      <c r="AQ396" s="147"/>
      <c r="AR396" s="147"/>
      <c r="AS396" s="147"/>
      <c r="AT396" s="147"/>
      <c r="AU396" s="147"/>
      <c r="AV396" s="147"/>
      <c r="AW396" s="147"/>
      <c r="AX396" s="147"/>
      <c r="AY396" s="147"/>
      <c r="AZ396" s="147"/>
      <c r="BA396" s="147"/>
      <c r="BB396" s="147"/>
      <c r="BC396" s="147"/>
      <c r="BD396" s="147"/>
      <c r="BE396" s="147"/>
      <c r="BF396" s="147"/>
      <c r="BG396" s="147"/>
      <c r="BH396" s="147"/>
    </row>
    <row r="397" spans="1:60" outlineLevel="1" x14ac:dyDescent="0.2">
      <c r="A397" s="154"/>
      <c r="B397" s="155"/>
      <c r="C397" s="192" t="s">
        <v>550</v>
      </c>
      <c r="D397" s="187"/>
      <c r="E397" s="188">
        <v>88</v>
      </c>
      <c r="F397" s="157"/>
      <c r="G397" s="157"/>
      <c r="H397" s="157"/>
      <c r="I397" s="157"/>
      <c r="J397" s="157"/>
      <c r="K397" s="157"/>
      <c r="L397" s="157"/>
      <c r="M397" s="157"/>
      <c r="N397" s="157"/>
      <c r="O397" s="157"/>
      <c r="P397" s="157"/>
      <c r="Q397" s="157"/>
      <c r="R397" s="157"/>
      <c r="S397" s="157"/>
      <c r="T397" s="157"/>
      <c r="U397" s="157"/>
      <c r="V397" s="157"/>
      <c r="W397" s="157"/>
      <c r="X397" s="157"/>
      <c r="Y397" s="147"/>
      <c r="Z397" s="147"/>
      <c r="AA397" s="147"/>
      <c r="AB397" s="147"/>
      <c r="AC397" s="147"/>
      <c r="AD397" s="147"/>
      <c r="AE397" s="147"/>
      <c r="AF397" s="147"/>
      <c r="AG397" s="147" t="s">
        <v>225</v>
      </c>
      <c r="AH397" s="147">
        <v>0</v>
      </c>
      <c r="AI397" s="147"/>
      <c r="AJ397" s="147"/>
      <c r="AK397" s="147"/>
      <c r="AL397" s="147"/>
      <c r="AM397" s="147"/>
      <c r="AN397" s="147"/>
      <c r="AO397" s="147"/>
      <c r="AP397" s="147"/>
      <c r="AQ397" s="147"/>
      <c r="AR397" s="147"/>
      <c r="AS397" s="147"/>
      <c r="AT397" s="147"/>
      <c r="AU397" s="147"/>
      <c r="AV397" s="147"/>
      <c r="AW397" s="147"/>
      <c r="AX397" s="147"/>
      <c r="AY397" s="147"/>
      <c r="AZ397" s="147"/>
      <c r="BA397" s="147"/>
      <c r="BB397" s="147"/>
      <c r="BC397" s="147"/>
      <c r="BD397" s="147"/>
      <c r="BE397" s="147"/>
      <c r="BF397" s="147"/>
      <c r="BG397" s="147"/>
      <c r="BH397" s="147"/>
    </row>
    <row r="398" spans="1:60" outlineLevel="1" x14ac:dyDescent="0.2">
      <c r="A398" s="154"/>
      <c r="B398" s="155"/>
      <c r="C398" s="192" t="s">
        <v>561</v>
      </c>
      <c r="D398" s="187"/>
      <c r="E398" s="188">
        <v>36</v>
      </c>
      <c r="F398" s="157"/>
      <c r="G398" s="157"/>
      <c r="H398" s="157"/>
      <c r="I398" s="157"/>
      <c r="J398" s="157"/>
      <c r="K398" s="157"/>
      <c r="L398" s="157"/>
      <c r="M398" s="157"/>
      <c r="N398" s="157"/>
      <c r="O398" s="157"/>
      <c r="P398" s="157"/>
      <c r="Q398" s="157"/>
      <c r="R398" s="157"/>
      <c r="S398" s="157"/>
      <c r="T398" s="157"/>
      <c r="U398" s="157"/>
      <c r="V398" s="157"/>
      <c r="W398" s="157"/>
      <c r="X398" s="157"/>
      <c r="Y398" s="147"/>
      <c r="Z398" s="147"/>
      <c r="AA398" s="147"/>
      <c r="AB398" s="147"/>
      <c r="AC398" s="147"/>
      <c r="AD398" s="147"/>
      <c r="AE398" s="147"/>
      <c r="AF398" s="147"/>
      <c r="AG398" s="147" t="s">
        <v>225</v>
      </c>
      <c r="AH398" s="147">
        <v>0</v>
      </c>
      <c r="AI398" s="147"/>
      <c r="AJ398" s="147"/>
      <c r="AK398" s="147"/>
      <c r="AL398" s="147"/>
      <c r="AM398" s="147"/>
      <c r="AN398" s="147"/>
      <c r="AO398" s="147"/>
      <c r="AP398" s="147"/>
      <c r="AQ398" s="147"/>
      <c r="AR398" s="147"/>
      <c r="AS398" s="147"/>
      <c r="AT398" s="147"/>
      <c r="AU398" s="147"/>
      <c r="AV398" s="147"/>
      <c r="AW398" s="147"/>
      <c r="AX398" s="147"/>
      <c r="AY398" s="147"/>
      <c r="AZ398" s="147"/>
      <c r="BA398" s="147"/>
      <c r="BB398" s="147"/>
      <c r="BC398" s="147"/>
      <c r="BD398" s="147"/>
      <c r="BE398" s="147"/>
      <c r="BF398" s="147"/>
      <c r="BG398" s="147"/>
      <c r="BH398" s="147"/>
    </row>
    <row r="399" spans="1:60" outlineLevel="1" x14ac:dyDescent="0.2">
      <c r="A399" s="154"/>
      <c r="B399" s="155"/>
      <c r="C399" s="192" t="s">
        <v>562</v>
      </c>
      <c r="D399" s="187"/>
      <c r="E399" s="188">
        <v>18</v>
      </c>
      <c r="F399" s="157"/>
      <c r="G399" s="157"/>
      <c r="H399" s="157"/>
      <c r="I399" s="157"/>
      <c r="J399" s="157"/>
      <c r="K399" s="157"/>
      <c r="L399" s="157"/>
      <c r="M399" s="157"/>
      <c r="N399" s="157"/>
      <c r="O399" s="157"/>
      <c r="P399" s="157"/>
      <c r="Q399" s="157"/>
      <c r="R399" s="157"/>
      <c r="S399" s="157"/>
      <c r="T399" s="157"/>
      <c r="U399" s="157"/>
      <c r="V399" s="157"/>
      <c r="W399" s="157"/>
      <c r="X399" s="157"/>
      <c r="Y399" s="147"/>
      <c r="Z399" s="147"/>
      <c r="AA399" s="147"/>
      <c r="AB399" s="147"/>
      <c r="AC399" s="147"/>
      <c r="AD399" s="147"/>
      <c r="AE399" s="147"/>
      <c r="AF399" s="147"/>
      <c r="AG399" s="147" t="s">
        <v>225</v>
      </c>
      <c r="AH399" s="147">
        <v>0</v>
      </c>
      <c r="AI399" s="147"/>
      <c r="AJ399" s="147"/>
      <c r="AK399" s="147"/>
      <c r="AL399" s="147"/>
      <c r="AM399" s="147"/>
      <c r="AN399" s="147"/>
      <c r="AO399" s="147"/>
      <c r="AP399" s="147"/>
      <c r="AQ399" s="147"/>
      <c r="AR399" s="147"/>
      <c r="AS399" s="147"/>
      <c r="AT399" s="147"/>
      <c r="AU399" s="147"/>
      <c r="AV399" s="147"/>
      <c r="AW399" s="147"/>
      <c r="AX399" s="147"/>
      <c r="AY399" s="147"/>
      <c r="AZ399" s="147"/>
      <c r="BA399" s="147"/>
      <c r="BB399" s="147"/>
      <c r="BC399" s="147"/>
      <c r="BD399" s="147"/>
      <c r="BE399" s="147"/>
      <c r="BF399" s="147"/>
      <c r="BG399" s="147"/>
      <c r="BH399" s="147"/>
    </row>
    <row r="400" spans="1:60" outlineLevel="1" x14ac:dyDescent="0.2">
      <c r="A400" s="154"/>
      <c r="B400" s="155"/>
      <c r="C400" s="192" t="s">
        <v>563</v>
      </c>
      <c r="D400" s="187"/>
      <c r="E400" s="188">
        <v>18</v>
      </c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47"/>
      <c r="Z400" s="147"/>
      <c r="AA400" s="147"/>
      <c r="AB400" s="147"/>
      <c r="AC400" s="147"/>
      <c r="AD400" s="147"/>
      <c r="AE400" s="147"/>
      <c r="AF400" s="147"/>
      <c r="AG400" s="147" t="s">
        <v>225</v>
      </c>
      <c r="AH400" s="147">
        <v>0</v>
      </c>
      <c r="AI400" s="147"/>
      <c r="AJ400" s="147"/>
      <c r="AK400" s="147"/>
      <c r="AL400" s="147"/>
      <c r="AM400" s="147"/>
      <c r="AN400" s="147"/>
      <c r="AO400" s="147"/>
      <c r="AP400" s="147"/>
      <c r="AQ400" s="147"/>
      <c r="AR400" s="147"/>
      <c r="AS400" s="147"/>
      <c r="AT400" s="147"/>
      <c r="AU400" s="147"/>
      <c r="AV400" s="147"/>
      <c r="AW400" s="147"/>
      <c r="AX400" s="147"/>
      <c r="AY400" s="147"/>
      <c r="AZ400" s="147"/>
      <c r="BA400" s="147"/>
      <c r="BB400" s="147"/>
      <c r="BC400" s="147"/>
      <c r="BD400" s="147"/>
      <c r="BE400" s="147"/>
      <c r="BF400" s="147"/>
      <c r="BG400" s="147"/>
      <c r="BH400" s="147"/>
    </row>
    <row r="401" spans="1:60" outlineLevel="1" x14ac:dyDescent="0.2">
      <c r="A401" s="154"/>
      <c r="B401" s="155"/>
      <c r="C401" s="192" t="s">
        <v>554</v>
      </c>
      <c r="D401" s="187"/>
      <c r="E401" s="188">
        <v>128.91999999999999</v>
      </c>
      <c r="F401" s="157"/>
      <c r="G401" s="157"/>
      <c r="H401" s="157"/>
      <c r="I401" s="157"/>
      <c r="J401" s="157"/>
      <c r="K401" s="157"/>
      <c r="L401" s="157"/>
      <c r="M401" s="157"/>
      <c r="N401" s="157"/>
      <c r="O401" s="157"/>
      <c r="P401" s="157"/>
      <c r="Q401" s="157"/>
      <c r="R401" s="157"/>
      <c r="S401" s="157"/>
      <c r="T401" s="157"/>
      <c r="U401" s="157"/>
      <c r="V401" s="157"/>
      <c r="W401" s="157"/>
      <c r="X401" s="157"/>
      <c r="Y401" s="147"/>
      <c r="Z401" s="147"/>
      <c r="AA401" s="147"/>
      <c r="AB401" s="147"/>
      <c r="AC401" s="147"/>
      <c r="AD401" s="147"/>
      <c r="AE401" s="147"/>
      <c r="AF401" s="147"/>
      <c r="AG401" s="147" t="s">
        <v>225</v>
      </c>
      <c r="AH401" s="147">
        <v>0</v>
      </c>
      <c r="AI401" s="147"/>
      <c r="AJ401" s="147"/>
      <c r="AK401" s="147"/>
      <c r="AL401" s="147"/>
      <c r="AM401" s="147"/>
      <c r="AN401" s="147"/>
      <c r="AO401" s="147"/>
      <c r="AP401" s="147"/>
      <c r="AQ401" s="147"/>
      <c r="AR401" s="147"/>
      <c r="AS401" s="147"/>
      <c r="AT401" s="147"/>
      <c r="AU401" s="147"/>
      <c r="AV401" s="147"/>
      <c r="AW401" s="147"/>
      <c r="AX401" s="147"/>
      <c r="AY401" s="147"/>
      <c r="AZ401" s="147"/>
      <c r="BA401" s="147"/>
      <c r="BB401" s="147"/>
      <c r="BC401" s="147"/>
      <c r="BD401" s="147"/>
      <c r="BE401" s="147"/>
      <c r="BF401" s="147"/>
      <c r="BG401" s="147"/>
      <c r="BH401" s="147"/>
    </row>
    <row r="402" spans="1:60" outlineLevel="1" x14ac:dyDescent="0.2">
      <c r="A402" s="154"/>
      <c r="B402" s="155"/>
      <c r="C402" s="192" t="s">
        <v>564</v>
      </c>
      <c r="D402" s="187"/>
      <c r="E402" s="188">
        <v>15.2</v>
      </c>
      <c r="F402" s="157"/>
      <c r="G402" s="157"/>
      <c r="H402" s="157"/>
      <c r="I402" s="157"/>
      <c r="J402" s="157"/>
      <c r="K402" s="157"/>
      <c r="L402" s="157"/>
      <c r="M402" s="157"/>
      <c r="N402" s="157"/>
      <c r="O402" s="157"/>
      <c r="P402" s="157"/>
      <c r="Q402" s="157"/>
      <c r="R402" s="157"/>
      <c r="S402" s="157"/>
      <c r="T402" s="157"/>
      <c r="U402" s="157"/>
      <c r="V402" s="157"/>
      <c r="W402" s="157"/>
      <c r="X402" s="157"/>
      <c r="Y402" s="147"/>
      <c r="Z402" s="147"/>
      <c r="AA402" s="147"/>
      <c r="AB402" s="147"/>
      <c r="AC402" s="147"/>
      <c r="AD402" s="147"/>
      <c r="AE402" s="147"/>
      <c r="AF402" s="147"/>
      <c r="AG402" s="147" t="s">
        <v>225</v>
      </c>
      <c r="AH402" s="147">
        <v>0</v>
      </c>
      <c r="AI402" s="147"/>
      <c r="AJ402" s="147"/>
      <c r="AK402" s="147"/>
      <c r="AL402" s="147"/>
      <c r="AM402" s="147"/>
      <c r="AN402" s="147"/>
      <c r="AO402" s="147"/>
      <c r="AP402" s="147"/>
      <c r="AQ402" s="147"/>
      <c r="AR402" s="147"/>
      <c r="AS402" s="147"/>
      <c r="AT402" s="147"/>
      <c r="AU402" s="147"/>
      <c r="AV402" s="147"/>
      <c r="AW402" s="147"/>
      <c r="AX402" s="147"/>
      <c r="AY402" s="147"/>
      <c r="AZ402" s="147"/>
      <c r="BA402" s="147"/>
      <c r="BB402" s="147"/>
      <c r="BC402" s="147"/>
      <c r="BD402" s="147"/>
      <c r="BE402" s="147"/>
      <c r="BF402" s="147"/>
      <c r="BG402" s="147"/>
      <c r="BH402" s="147"/>
    </row>
    <row r="403" spans="1:60" outlineLevel="1" x14ac:dyDescent="0.2">
      <c r="A403" s="154"/>
      <c r="B403" s="155"/>
      <c r="C403" s="192" t="s">
        <v>565</v>
      </c>
      <c r="D403" s="187"/>
      <c r="E403" s="188">
        <v>12</v>
      </c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57"/>
      <c r="U403" s="157"/>
      <c r="V403" s="157"/>
      <c r="W403" s="157"/>
      <c r="X403" s="157"/>
      <c r="Y403" s="147"/>
      <c r="Z403" s="147"/>
      <c r="AA403" s="147"/>
      <c r="AB403" s="147"/>
      <c r="AC403" s="147"/>
      <c r="AD403" s="147"/>
      <c r="AE403" s="147"/>
      <c r="AF403" s="147"/>
      <c r="AG403" s="147" t="s">
        <v>225</v>
      </c>
      <c r="AH403" s="147">
        <v>0</v>
      </c>
      <c r="AI403" s="147"/>
      <c r="AJ403" s="147"/>
      <c r="AK403" s="147"/>
      <c r="AL403" s="147"/>
      <c r="AM403" s="147"/>
      <c r="AN403" s="147"/>
      <c r="AO403" s="147"/>
      <c r="AP403" s="147"/>
      <c r="AQ403" s="147"/>
      <c r="AR403" s="147"/>
      <c r="AS403" s="147"/>
      <c r="AT403" s="147"/>
      <c r="AU403" s="147"/>
      <c r="AV403" s="147"/>
      <c r="AW403" s="147"/>
      <c r="AX403" s="147"/>
      <c r="AY403" s="147"/>
      <c r="AZ403" s="147"/>
      <c r="BA403" s="147"/>
      <c r="BB403" s="147"/>
      <c r="BC403" s="147"/>
      <c r="BD403" s="147"/>
      <c r="BE403" s="147"/>
      <c r="BF403" s="147"/>
      <c r="BG403" s="147"/>
      <c r="BH403" s="147"/>
    </row>
    <row r="404" spans="1:60" ht="22.5" outlineLevel="1" x14ac:dyDescent="0.2">
      <c r="A404" s="173">
        <v>66</v>
      </c>
      <c r="B404" s="174" t="s">
        <v>566</v>
      </c>
      <c r="C404" s="182" t="s">
        <v>567</v>
      </c>
      <c r="D404" s="175" t="s">
        <v>316</v>
      </c>
      <c r="E404" s="176">
        <v>2</v>
      </c>
      <c r="F404" s="177"/>
      <c r="G404" s="178">
        <f>ROUND(E404*F404,2)</f>
        <v>0</v>
      </c>
      <c r="H404" s="177"/>
      <c r="I404" s="178">
        <f>ROUND(E404*H404,2)</f>
        <v>0</v>
      </c>
      <c r="J404" s="177"/>
      <c r="K404" s="178">
        <f>ROUND(E404*J404,2)</f>
        <v>0</v>
      </c>
      <c r="L404" s="178">
        <v>15</v>
      </c>
      <c r="M404" s="178">
        <f>G404*(1+L404/100)</f>
        <v>0</v>
      </c>
      <c r="N404" s="178">
        <v>0</v>
      </c>
      <c r="O404" s="178">
        <f>ROUND(E404*N404,2)</f>
        <v>0</v>
      </c>
      <c r="P404" s="178">
        <v>0</v>
      </c>
      <c r="Q404" s="178">
        <f>ROUND(E404*P404,2)</f>
        <v>0</v>
      </c>
      <c r="R404" s="178"/>
      <c r="S404" s="178" t="s">
        <v>185</v>
      </c>
      <c r="T404" s="179" t="s">
        <v>186</v>
      </c>
      <c r="U404" s="157">
        <v>0</v>
      </c>
      <c r="V404" s="157">
        <f>ROUND(E404*U404,2)</f>
        <v>0</v>
      </c>
      <c r="W404" s="157"/>
      <c r="X404" s="157" t="s">
        <v>187</v>
      </c>
      <c r="Y404" s="147"/>
      <c r="Z404" s="147"/>
      <c r="AA404" s="147"/>
      <c r="AB404" s="147"/>
      <c r="AC404" s="147"/>
      <c r="AD404" s="147"/>
      <c r="AE404" s="147"/>
      <c r="AF404" s="147"/>
      <c r="AG404" s="147" t="s">
        <v>188</v>
      </c>
      <c r="AH404" s="147"/>
      <c r="AI404" s="147"/>
      <c r="AJ404" s="147"/>
      <c r="AK404" s="147"/>
      <c r="AL404" s="147"/>
      <c r="AM404" s="147"/>
      <c r="AN404" s="147"/>
      <c r="AO404" s="147"/>
      <c r="AP404" s="147"/>
      <c r="AQ404" s="147"/>
      <c r="AR404" s="147"/>
      <c r="AS404" s="147"/>
      <c r="AT404" s="147"/>
      <c r="AU404" s="147"/>
      <c r="AV404" s="147"/>
      <c r="AW404" s="147"/>
      <c r="AX404" s="147"/>
      <c r="AY404" s="147"/>
      <c r="AZ404" s="147"/>
      <c r="BA404" s="147"/>
      <c r="BB404" s="147"/>
      <c r="BC404" s="147"/>
      <c r="BD404" s="147"/>
      <c r="BE404" s="147"/>
      <c r="BF404" s="147"/>
      <c r="BG404" s="147"/>
      <c r="BH404" s="147"/>
    </row>
    <row r="405" spans="1:60" ht="22.5" outlineLevel="1" x14ac:dyDescent="0.2">
      <c r="A405" s="173">
        <v>67</v>
      </c>
      <c r="B405" s="174" t="s">
        <v>568</v>
      </c>
      <c r="C405" s="182" t="s">
        <v>569</v>
      </c>
      <c r="D405" s="175" t="s">
        <v>316</v>
      </c>
      <c r="E405" s="176">
        <v>2</v>
      </c>
      <c r="F405" s="177"/>
      <c r="G405" s="178">
        <f>ROUND(E405*F405,2)</f>
        <v>0</v>
      </c>
      <c r="H405" s="177"/>
      <c r="I405" s="178">
        <f>ROUND(E405*H405,2)</f>
        <v>0</v>
      </c>
      <c r="J405" s="177"/>
      <c r="K405" s="178">
        <f>ROUND(E405*J405,2)</f>
        <v>0</v>
      </c>
      <c r="L405" s="178">
        <v>15</v>
      </c>
      <c r="M405" s="178">
        <f>G405*(1+L405/100)</f>
        <v>0</v>
      </c>
      <c r="N405" s="178">
        <v>0</v>
      </c>
      <c r="O405" s="178">
        <f>ROUND(E405*N405,2)</f>
        <v>0</v>
      </c>
      <c r="P405" s="178">
        <v>0</v>
      </c>
      <c r="Q405" s="178">
        <f>ROUND(E405*P405,2)</f>
        <v>0</v>
      </c>
      <c r="R405" s="178"/>
      <c r="S405" s="178" t="s">
        <v>185</v>
      </c>
      <c r="T405" s="179" t="s">
        <v>186</v>
      </c>
      <c r="U405" s="157">
        <v>0</v>
      </c>
      <c r="V405" s="157">
        <f>ROUND(E405*U405,2)</f>
        <v>0</v>
      </c>
      <c r="W405" s="157"/>
      <c r="X405" s="157" t="s">
        <v>187</v>
      </c>
      <c r="Y405" s="147"/>
      <c r="Z405" s="147"/>
      <c r="AA405" s="147"/>
      <c r="AB405" s="147"/>
      <c r="AC405" s="147"/>
      <c r="AD405" s="147"/>
      <c r="AE405" s="147"/>
      <c r="AF405" s="147"/>
      <c r="AG405" s="147" t="s">
        <v>188</v>
      </c>
      <c r="AH405" s="147"/>
      <c r="AI405" s="147"/>
      <c r="AJ405" s="147"/>
      <c r="AK405" s="147"/>
      <c r="AL405" s="147"/>
      <c r="AM405" s="147"/>
      <c r="AN405" s="147"/>
      <c r="AO405" s="147"/>
      <c r="AP405" s="147"/>
      <c r="AQ405" s="147"/>
      <c r="AR405" s="147"/>
      <c r="AS405" s="147"/>
      <c r="AT405" s="147"/>
      <c r="AU405" s="147"/>
      <c r="AV405" s="147"/>
      <c r="AW405" s="147"/>
      <c r="AX405" s="147"/>
      <c r="AY405" s="147"/>
      <c r="AZ405" s="147"/>
      <c r="BA405" s="147"/>
      <c r="BB405" s="147"/>
      <c r="BC405" s="147"/>
      <c r="BD405" s="147"/>
      <c r="BE405" s="147"/>
      <c r="BF405" s="147"/>
      <c r="BG405" s="147"/>
      <c r="BH405" s="147"/>
    </row>
    <row r="406" spans="1:60" ht="22.5" outlineLevel="1" x14ac:dyDescent="0.2">
      <c r="A406" s="173">
        <v>68</v>
      </c>
      <c r="B406" s="174" t="s">
        <v>570</v>
      </c>
      <c r="C406" s="182" t="s">
        <v>571</v>
      </c>
      <c r="D406" s="175" t="s">
        <v>316</v>
      </c>
      <c r="E406" s="176">
        <v>4</v>
      </c>
      <c r="F406" s="177"/>
      <c r="G406" s="178">
        <f>ROUND(E406*F406,2)</f>
        <v>0</v>
      </c>
      <c r="H406" s="177"/>
      <c r="I406" s="178">
        <f>ROUND(E406*H406,2)</f>
        <v>0</v>
      </c>
      <c r="J406" s="177"/>
      <c r="K406" s="178">
        <f>ROUND(E406*J406,2)</f>
        <v>0</v>
      </c>
      <c r="L406" s="178">
        <v>15</v>
      </c>
      <c r="M406" s="178">
        <f>G406*(1+L406/100)</f>
        <v>0</v>
      </c>
      <c r="N406" s="178">
        <v>0</v>
      </c>
      <c r="O406" s="178">
        <f>ROUND(E406*N406,2)</f>
        <v>0</v>
      </c>
      <c r="P406" s="178">
        <v>0</v>
      </c>
      <c r="Q406" s="178">
        <f>ROUND(E406*P406,2)</f>
        <v>0</v>
      </c>
      <c r="R406" s="178"/>
      <c r="S406" s="178" t="s">
        <v>185</v>
      </c>
      <c r="T406" s="179" t="s">
        <v>186</v>
      </c>
      <c r="U406" s="157">
        <v>0</v>
      </c>
      <c r="V406" s="157">
        <f>ROUND(E406*U406,2)</f>
        <v>0</v>
      </c>
      <c r="W406" s="157"/>
      <c r="X406" s="157" t="s">
        <v>187</v>
      </c>
      <c r="Y406" s="147"/>
      <c r="Z406" s="147"/>
      <c r="AA406" s="147"/>
      <c r="AB406" s="147"/>
      <c r="AC406" s="147"/>
      <c r="AD406" s="147"/>
      <c r="AE406" s="147"/>
      <c r="AF406" s="147"/>
      <c r="AG406" s="147" t="s">
        <v>188</v>
      </c>
      <c r="AH406" s="147"/>
      <c r="AI406" s="147"/>
      <c r="AJ406" s="147"/>
      <c r="AK406" s="147"/>
      <c r="AL406" s="147"/>
      <c r="AM406" s="147"/>
      <c r="AN406" s="147"/>
      <c r="AO406" s="147"/>
      <c r="AP406" s="147"/>
      <c r="AQ406" s="147"/>
      <c r="AR406" s="147"/>
      <c r="AS406" s="147"/>
      <c r="AT406" s="147"/>
      <c r="AU406" s="147"/>
      <c r="AV406" s="147"/>
      <c r="AW406" s="147"/>
      <c r="AX406" s="147"/>
      <c r="AY406" s="147"/>
      <c r="AZ406" s="147"/>
      <c r="BA406" s="147"/>
      <c r="BB406" s="147"/>
      <c r="BC406" s="147"/>
      <c r="BD406" s="147"/>
      <c r="BE406" s="147"/>
      <c r="BF406" s="147"/>
      <c r="BG406" s="147"/>
      <c r="BH406" s="147"/>
    </row>
    <row r="407" spans="1:60" outlineLevel="1" x14ac:dyDescent="0.2">
      <c r="A407" s="173">
        <v>69</v>
      </c>
      <c r="B407" s="174" t="s">
        <v>572</v>
      </c>
      <c r="C407" s="182" t="s">
        <v>573</v>
      </c>
      <c r="D407" s="175" t="s">
        <v>316</v>
      </c>
      <c r="E407" s="176">
        <v>4</v>
      </c>
      <c r="F407" s="177"/>
      <c r="G407" s="178">
        <f>ROUND(E407*F407,2)</f>
        <v>0</v>
      </c>
      <c r="H407" s="177"/>
      <c r="I407" s="178">
        <f>ROUND(E407*H407,2)</f>
        <v>0</v>
      </c>
      <c r="J407" s="177"/>
      <c r="K407" s="178">
        <f>ROUND(E407*J407,2)</f>
        <v>0</v>
      </c>
      <c r="L407" s="178">
        <v>15</v>
      </c>
      <c r="M407" s="178">
        <f>G407*(1+L407/100)</f>
        <v>0</v>
      </c>
      <c r="N407" s="178">
        <v>0</v>
      </c>
      <c r="O407" s="178">
        <f>ROUND(E407*N407,2)</f>
        <v>0</v>
      </c>
      <c r="P407" s="178">
        <v>0</v>
      </c>
      <c r="Q407" s="178">
        <f>ROUND(E407*P407,2)</f>
        <v>0</v>
      </c>
      <c r="R407" s="178"/>
      <c r="S407" s="178" t="s">
        <v>185</v>
      </c>
      <c r="T407" s="179" t="s">
        <v>186</v>
      </c>
      <c r="U407" s="157">
        <v>0</v>
      </c>
      <c r="V407" s="157">
        <f>ROUND(E407*U407,2)</f>
        <v>0</v>
      </c>
      <c r="W407" s="157"/>
      <c r="X407" s="157" t="s">
        <v>187</v>
      </c>
      <c r="Y407" s="147"/>
      <c r="Z407" s="147"/>
      <c r="AA407" s="147"/>
      <c r="AB407" s="147"/>
      <c r="AC407" s="147"/>
      <c r="AD407" s="147"/>
      <c r="AE407" s="147"/>
      <c r="AF407" s="147"/>
      <c r="AG407" s="147" t="s">
        <v>188</v>
      </c>
      <c r="AH407" s="147"/>
      <c r="AI407" s="147"/>
      <c r="AJ407" s="147"/>
      <c r="AK407" s="147"/>
      <c r="AL407" s="147"/>
      <c r="AM407" s="147"/>
      <c r="AN407" s="147"/>
      <c r="AO407" s="147"/>
      <c r="AP407" s="147"/>
      <c r="AQ407" s="147"/>
      <c r="AR407" s="147"/>
      <c r="AS407" s="147"/>
      <c r="AT407" s="147"/>
      <c r="AU407" s="147"/>
      <c r="AV407" s="147"/>
      <c r="AW407" s="147"/>
      <c r="AX407" s="147"/>
      <c r="AY407" s="147"/>
      <c r="AZ407" s="147"/>
      <c r="BA407" s="147"/>
      <c r="BB407" s="147"/>
      <c r="BC407" s="147"/>
      <c r="BD407" s="147"/>
      <c r="BE407" s="147"/>
      <c r="BF407" s="147"/>
      <c r="BG407" s="147"/>
      <c r="BH407" s="147"/>
    </row>
    <row r="408" spans="1:60" outlineLevel="1" x14ac:dyDescent="0.2">
      <c r="A408" s="166">
        <v>70</v>
      </c>
      <c r="B408" s="167" t="s">
        <v>574</v>
      </c>
      <c r="C408" s="183" t="s">
        <v>575</v>
      </c>
      <c r="D408" s="168" t="s">
        <v>381</v>
      </c>
      <c r="E408" s="169">
        <v>128.91999999999999</v>
      </c>
      <c r="F408" s="170"/>
      <c r="G408" s="171">
        <f>ROUND(E408*F408,2)</f>
        <v>0</v>
      </c>
      <c r="H408" s="170"/>
      <c r="I408" s="171">
        <f>ROUND(E408*H408,2)</f>
        <v>0</v>
      </c>
      <c r="J408" s="170"/>
      <c r="K408" s="171">
        <f>ROUND(E408*J408,2)</f>
        <v>0</v>
      </c>
      <c r="L408" s="171">
        <v>15</v>
      </c>
      <c r="M408" s="171">
        <f>G408*(1+L408/100)</f>
        <v>0</v>
      </c>
      <c r="N408" s="171">
        <v>0</v>
      </c>
      <c r="O408" s="171">
        <f>ROUND(E408*N408,2)</f>
        <v>0</v>
      </c>
      <c r="P408" s="171">
        <v>0</v>
      </c>
      <c r="Q408" s="171">
        <f>ROUND(E408*P408,2)</f>
        <v>0</v>
      </c>
      <c r="R408" s="171"/>
      <c r="S408" s="171" t="s">
        <v>185</v>
      </c>
      <c r="T408" s="172" t="s">
        <v>186</v>
      </c>
      <c r="U408" s="157">
        <v>0</v>
      </c>
      <c r="V408" s="157">
        <f>ROUND(E408*U408,2)</f>
        <v>0</v>
      </c>
      <c r="W408" s="157"/>
      <c r="X408" s="157" t="s">
        <v>187</v>
      </c>
      <c r="Y408" s="147"/>
      <c r="Z408" s="147"/>
      <c r="AA408" s="147"/>
      <c r="AB408" s="147"/>
      <c r="AC408" s="147"/>
      <c r="AD408" s="147"/>
      <c r="AE408" s="147"/>
      <c r="AF408" s="147"/>
      <c r="AG408" s="147" t="s">
        <v>188</v>
      </c>
      <c r="AH408" s="147"/>
      <c r="AI408" s="147"/>
      <c r="AJ408" s="147"/>
      <c r="AK408" s="147"/>
      <c r="AL408" s="147"/>
      <c r="AM408" s="147"/>
      <c r="AN408" s="147"/>
      <c r="AO408" s="147"/>
      <c r="AP408" s="147"/>
      <c r="AQ408" s="147"/>
      <c r="AR408" s="147"/>
      <c r="AS408" s="147"/>
      <c r="AT408" s="147"/>
      <c r="AU408" s="147"/>
      <c r="AV408" s="147"/>
      <c r="AW408" s="147"/>
      <c r="AX408" s="147"/>
      <c r="AY408" s="147"/>
      <c r="AZ408" s="147"/>
      <c r="BA408" s="147"/>
      <c r="BB408" s="147"/>
      <c r="BC408" s="147"/>
      <c r="BD408" s="147"/>
      <c r="BE408" s="147"/>
      <c r="BF408" s="147"/>
      <c r="BG408" s="147"/>
      <c r="BH408" s="147"/>
    </row>
    <row r="409" spans="1:60" outlineLevel="1" x14ac:dyDescent="0.2">
      <c r="A409" s="154"/>
      <c r="B409" s="155"/>
      <c r="C409" s="192" t="s">
        <v>576</v>
      </c>
      <c r="D409" s="187"/>
      <c r="E409" s="188">
        <v>128.91999999999999</v>
      </c>
      <c r="F409" s="157"/>
      <c r="G409" s="157"/>
      <c r="H409" s="157"/>
      <c r="I409" s="157"/>
      <c r="J409" s="157"/>
      <c r="K409" s="157"/>
      <c r="L409" s="157"/>
      <c r="M409" s="157"/>
      <c r="N409" s="157"/>
      <c r="O409" s="157"/>
      <c r="P409" s="157"/>
      <c r="Q409" s="157"/>
      <c r="R409" s="157"/>
      <c r="S409" s="157"/>
      <c r="T409" s="157"/>
      <c r="U409" s="157"/>
      <c r="V409" s="157"/>
      <c r="W409" s="157"/>
      <c r="X409" s="157"/>
      <c r="Y409" s="147"/>
      <c r="Z409" s="147"/>
      <c r="AA409" s="147"/>
      <c r="AB409" s="147"/>
      <c r="AC409" s="147"/>
      <c r="AD409" s="147"/>
      <c r="AE409" s="147"/>
      <c r="AF409" s="147"/>
      <c r="AG409" s="147" t="s">
        <v>225</v>
      </c>
      <c r="AH409" s="147">
        <v>0</v>
      </c>
      <c r="AI409" s="147"/>
      <c r="AJ409" s="147"/>
      <c r="AK409" s="147"/>
      <c r="AL409" s="147"/>
      <c r="AM409" s="147"/>
      <c r="AN409" s="147"/>
      <c r="AO409" s="147"/>
      <c r="AP409" s="147"/>
      <c r="AQ409" s="147"/>
      <c r="AR409" s="147"/>
      <c r="AS409" s="147"/>
      <c r="AT409" s="147"/>
      <c r="AU409" s="147"/>
      <c r="AV409" s="147"/>
      <c r="AW409" s="147"/>
      <c r="AX409" s="147"/>
      <c r="AY409" s="147"/>
      <c r="AZ409" s="147"/>
      <c r="BA409" s="147"/>
      <c r="BB409" s="147"/>
      <c r="BC409" s="147"/>
      <c r="BD409" s="147"/>
      <c r="BE409" s="147"/>
      <c r="BF409" s="147"/>
      <c r="BG409" s="147"/>
      <c r="BH409" s="147"/>
    </row>
    <row r="410" spans="1:60" ht="22.5" outlineLevel="1" x14ac:dyDescent="0.2">
      <c r="A410" s="173">
        <v>71</v>
      </c>
      <c r="B410" s="174" t="s">
        <v>577</v>
      </c>
      <c r="C410" s="182" t="s">
        <v>578</v>
      </c>
      <c r="D410" s="175" t="s">
        <v>316</v>
      </c>
      <c r="E410" s="176">
        <v>4</v>
      </c>
      <c r="F410" s="177"/>
      <c r="G410" s="178">
        <f>ROUND(E410*F410,2)</f>
        <v>0</v>
      </c>
      <c r="H410" s="177"/>
      <c r="I410" s="178">
        <f>ROUND(E410*H410,2)</f>
        <v>0</v>
      </c>
      <c r="J410" s="177"/>
      <c r="K410" s="178">
        <f>ROUND(E410*J410,2)</f>
        <v>0</v>
      </c>
      <c r="L410" s="178">
        <v>15</v>
      </c>
      <c r="M410" s="178">
        <f>G410*(1+L410/100)</f>
        <v>0</v>
      </c>
      <c r="N410" s="178">
        <v>0</v>
      </c>
      <c r="O410" s="178">
        <f>ROUND(E410*N410,2)</f>
        <v>0</v>
      </c>
      <c r="P410" s="178">
        <v>0</v>
      </c>
      <c r="Q410" s="178">
        <f>ROUND(E410*P410,2)</f>
        <v>0</v>
      </c>
      <c r="R410" s="178"/>
      <c r="S410" s="178" t="s">
        <v>185</v>
      </c>
      <c r="T410" s="179" t="s">
        <v>186</v>
      </c>
      <c r="U410" s="157">
        <v>0</v>
      </c>
      <c r="V410" s="157">
        <f>ROUND(E410*U410,2)</f>
        <v>0</v>
      </c>
      <c r="W410" s="157"/>
      <c r="X410" s="157" t="s">
        <v>187</v>
      </c>
      <c r="Y410" s="147"/>
      <c r="Z410" s="147"/>
      <c r="AA410" s="147"/>
      <c r="AB410" s="147"/>
      <c r="AC410" s="147"/>
      <c r="AD410" s="147"/>
      <c r="AE410" s="147"/>
      <c r="AF410" s="147"/>
      <c r="AG410" s="147" t="s">
        <v>188</v>
      </c>
      <c r="AH410" s="147"/>
      <c r="AI410" s="147"/>
      <c r="AJ410" s="147"/>
      <c r="AK410" s="147"/>
      <c r="AL410" s="147"/>
      <c r="AM410" s="147"/>
      <c r="AN410" s="147"/>
      <c r="AO410" s="147"/>
      <c r="AP410" s="147"/>
      <c r="AQ410" s="147"/>
      <c r="AR410" s="147"/>
      <c r="AS410" s="147"/>
      <c r="AT410" s="147"/>
      <c r="AU410" s="147"/>
      <c r="AV410" s="147"/>
      <c r="AW410" s="147"/>
      <c r="AX410" s="147"/>
      <c r="AY410" s="147"/>
      <c r="AZ410" s="147"/>
      <c r="BA410" s="147"/>
      <c r="BB410" s="147"/>
      <c r="BC410" s="147"/>
      <c r="BD410" s="147"/>
      <c r="BE410" s="147"/>
      <c r="BF410" s="147"/>
      <c r="BG410" s="147"/>
      <c r="BH410" s="147"/>
    </row>
    <row r="411" spans="1:60" ht="22.5" outlineLevel="1" x14ac:dyDescent="0.2">
      <c r="A411" s="173">
        <v>72</v>
      </c>
      <c r="B411" s="174" t="s">
        <v>579</v>
      </c>
      <c r="C411" s="182" t="s">
        <v>580</v>
      </c>
      <c r="D411" s="175" t="s">
        <v>316</v>
      </c>
      <c r="E411" s="176">
        <v>2</v>
      </c>
      <c r="F411" s="177"/>
      <c r="G411" s="178">
        <f>ROUND(E411*F411,2)</f>
        <v>0</v>
      </c>
      <c r="H411" s="177"/>
      <c r="I411" s="178">
        <f>ROUND(E411*H411,2)</f>
        <v>0</v>
      </c>
      <c r="J411" s="177"/>
      <c r="K411" s="178">
        <f>ROUND(E411*J411,2)</f>
        <v>0</v>
      </c>
      <c r="L411" s="178">
        <v>15</v>
      </c>
      <c r="M411" s="178">
        <f>G411*(1+L411/100)</f>
        <v>0</v>
      </c>
      <c r="N411" s="178">
        <v>0</v>
      </c>
      <c r="O411" s="178">
        <f>ROUND(E411*N411,2)</f>
        <v>0</v>
      </c>
      <c r="P411" s="178">
        <v>0</v>
      </c>
      <c r="Q411" s="178">
        <f>ROUND(E411*P411,2)</f>
        <v>0</v>
      </c>
      <c r="R411" s="178"/>
      <c r="S411" s="178" t="s">
        <v>185</v>
      </c>
      <c r="T411" s="179" t="s">
        <v>186</v>
      </c>
      <c r="U411" s="157">
        <v>0</v>
      </c>
      <c r="V411" s="157">
        <f>ROUND(E411*U411,2)</f>
        <v>0</v>
      </c>
      <c r="W411" s="157"/>
      <c r="X411" s="157" t="s">
        <v>187</v>
      </c>
      <c r="Y411" s="147"/>
      <c r="Z411" s="147"/>
      <c r="AA411" s="147"/>
      <c r="AB411" s="147"/>
      <c r="AC411" s="147"/>
      <c r="AD411" s="147"/>
      <c r="AE411" s="147"/>
      <c r="AF411" s="147"/>
      <c r="AG411" s="147" t="s">
        <v>188</v>
      </c>
      <c r="AH411" s="147"/>
      <c r="AI411" s="147"/>
      <c r="AJ411" s="147"/>
      <c r="AK411" s="147"/>
      <c r="AL411" s="147"/>
      <c r="AM411" s="147"/>
      <c r="AN411" s="147"/>
      <c r="AO411" s="147"/>
      <c r="AP411" s="147"/>
      <c r="AQ411" s="147"/>
      <c r="AR411" s="147"/>
      <c r="AS411" s="147"/>
      <c r="AT411" s="147"/>
      <c r="AU411" s="147"/>
      <c r="AV411" s="147"/>
      <c r="AW411" s="147"/>
      <c r="AX411" s="147"/>
      <c r="AY411" s="147"/>
      <c r="AZ411" s="147"/>
      <c r="BA411" s="147"/>
      <c r="BB411" s="147"/>
      <c r="BC411" s="147"/>
      <c r="BD411" s="147"/>
      <c r="BE411" s="147"/>
      <c r="BF411" s="147"/>
      <c r="BG411" s="147"/>
      <c r="BH411" s="147"/>
    </row>
    <row r="412" spans="1:60" ht="22.5" outlineLevel="1" x14ac:dyDescent="0.2">
      <c r="A412" s="173">
        <v>73</v>
      </c>
      <c r="B412" s="174" t="s">
        <v>581</v>
      </c>
      <c r="C412" s="182" t="s">
        <v>582</v>
      </c>
      <c r="D412" s="175" t="s">
        <v>316</v>
      </c>
      <c r="E412" s="176">
        <v>2</v>
      </c>
      <c r="F412" s="177"/>
      <c r="G412" s="178">
        <f>ROUND(E412*F412,2)</f>
        <v>0</v>
      </c>
      <c r="H412" s="177"/>
      <c r="I412" s="178">
        <f>ROUND(E412*H412,2)</f>
        <v>0</v>
      </c>
      <c r="J412" s="177"/>
      <c r="K412" s="178">
        <f>ROUND(E412*J412,2)</f>
        <v>0</v>
      </c>
      <c r="L412" s="178">
        <v>15</v>
      </c>
      <c r="M412" s="178">
        <f>G412*(1+L412/100)</f>
        <v>0</v>
      </c>
      <c r="N412" s="178">
        <v>0</v>
      </c>
      <c r="O412" s="178">
        <f>ROUND(E412*N412,2)</f>
        <v>0</v>
      </c>
      <c r="P412" s="178">
        <v>0</v>
      </c>
      <c r="Q412" s="178">
        <f>ROUND(E412*P412,2)</f>
        <v>0</v>
      </c>
      <c r="R412" s="178"/>
      <c r="S412" s="178" t="s">
        <v>185</v>
      </c>
      <c r="T412" s="179" t="s">
        <v>186</v>
      </c>
      <c r="U412" s="157">
        <v>0</v>
      </c>
      <c r="V412" s="157">
        <f>ROUND(E412*U412,2)</f>
        <v>0</v>
      </c>
      <c r="W412" s="157"/>
      <c r="X412" s="157" t="s">
        <v>187</v>
      </c>
      <c r="Y412" s="147"/>
      <c r="Z412" s="147"/>
      <c r="AA412" s="147"/>
      <c r="AB412" s="147"/>
      <c r="AC412" s="147"/>
      <c r="AD412" s="147"/>
      <c r="AE412" s="147"/>
      <c r="AF412" s="147"/>
      <c r="AG412" s="147" t="s">
        <v>188</v>
      </c>
      <c r="AH412" s="147"/>
      <c r="AI412" s="147"/>
      <c r="AJ412" s="147"/>
      <c r="AK412" s="147"/>
      <c r="AL412" s="147"/>
      <c r="AM412" s="147"/>
      <c r="AN412" s="147"/>
      <c r="AO412" s="147"/>
      <c r="AP412" s="147"/>
      <c r="AQ412" s="147"/>
      <c r="AR412" s="147"/>
      <c r="AS412" s="147"/>
      <c r="AT412" s="147"/>
      <c r="AU412" s="147"/>
      <c r="AV412" s="147"/>
      <c r="AW412" s="147"/>
      <c r="AX412" s="147"/>
      <c r="AY412" s="147"/>
      <c r="AZ412" s="147"/>
      <c r="BA412" s="147"/>
      <c r="BB412" s="147"/>
      <c r="BC412" s="147"/>
      <c r="BD412" s="147"/>
      <c r="BE412" s="147"/>
      <c r="BF412" s="147"/>
      <c r="BG412" s="147"/>
      <c r="BH412" s="147"/>
    </row>
    <row r="413" spans="1:60" outlineLevel="1" x14ac:dyDescent="0.2">
      <c r="A413" s="166">
        <v>74</v>
      </c>
      <c r="B413" s="167" t="s">
        <v>583</v>
      </c>
      <c r="C413" s="183" t="s">
        <v>584</v>
      </c>
      <c r="D413" s="168" t="s">
        <v>381</v>
      </c>
      <c r="E413" s="169">
        <v>141.56800000000001</v>
      </c>
      <c r="F413" s="170"/>
      <c r="G413" s="171">
        <f>ROUND(E413*F413,2)</f>
        <v>0</v>
      </c>
      <c r="H413" s="170"/>
      <c r="I413" s="171">
        <f>ROUND(E413*H413,2)</f>
        <v>0</v>
      </c>
      <c r="J413" s="170"/>
      <c r="K413" s="171">
        <f>ROUND(E413*J413,2)</f>
        <v>0</v>
      </c>
      <c r="L413" s="171">
        <v>15</v>
      </c>
      <c r="M413" s="171">
        <f>G413*(1+L413/100)</f>
        <v>0</v>
      </c>
      <c r="N413" s="171">
        <v>2.0000000000000002E-5</v>
      </c>
      <c r="O413" s="171">
        <f>ROUND(E413*N413,2)</f>
        <v>0</v>
      </c>
      <c r="P413" s="171">
        <v>0</v>
      </c>
      <c r="Q413" s="171">
        <f>ROUND(E413*P413,2)</f>
        <v>0</v>
      </c>
      <c r="R413" s="171"/>
      <c r="S413" s="171" t="s">
        <v>185</v>
      </c>
      <c r="T413" s="172" t="s">
        <v>186</v>
      </c>
      <c r="U413" s="157">
        <v>0</v>
      </c>
      <c r="V413" s="157">
        <f>ROUND(E413*U413,2)</f>
        <v>0</v>
      </c>
      <c r="W413" s="157"/>
      <c r="X413" s="157" t="s">
        <v>187</v>
      </c>
      <c r="Y413" s="147"/>
      <c r="Z413" s="147"/>
      <c r="AA413" s="147"/>
      <c r="AB413" s="147"/>
      <c r="AC413" s="147"/>
      <c r="AD413" s="147"/>
      <c r="AE413" s="147"/>
      <c r="AF413" s="147"/>
      <c r="AG413" s="147" t="s">
        <v>188</v>
      </c>
      <c r="AH413" s="147"/>
      <c r="AI413" s="147"/>
      <c r="AJ413" s="147"/>
      <c r="AK413" s="147"/>
      <c r="AL413" s="147"/>
      <c r="AM413" s="147"/>
      <c r="AN413" s="147"/>
      <c r="AO413" s="147"/>
      <c r="AP413" s="147"/>
      <c r="AQ413" s="147"/>
      <c r="AR413" s="147"/>
      <c r="AS413" s="147"/>
      <c r="AT413" s="147"/>
      <c r="AU413" s="147"/>
      <c r="AV413" s="147"/>
      <c r="AW413" s="147"/>
      <c r="AX413" s="147"/>
      <c r="AY413" s="147"/>
      <c r="AZ413" s="147"/>
      <c r="BA413" s="147"/>
      <c r="BB413" s="147"/>
      <c r="BC413" s="147"/>
      <c r="BD413" s="147"/>
      <c r="BE413" s="147"/>
      <c r="BF413" s="147"/>
      <c r="BG413" s="147"/>
      <c r="BH413" s="147"/>
    </row>
    <row r="414" spans="1:60" outlineLevel="1" x14ac:dyDescent="0.2">
      <c r="A414" s="154"/>
      <c r="B414" s="155"/>
      <c r="C414" s="192" t="s">
        <v>585</v>
      </c>
      <c r="D414" s="187"/>
      <c r="E414" s="188">
        <v>141.57</v>
      </c>
      <c r="F414" s="157"/>
      <c r="G414" s="157"/>
      <c r="H414" s="157"/>
      <c r="I414" s="157"/>
      <c r="J414" s="157"/>
      <c r="K414" s="157"/>
      <c r="L414" s="157"/>
      <c r="M414" s="157"/>
      <c r="N414" s="157"/>
      <c r="O414" s="157"/>
      <c r="P414" s="157"/>
      <c r="Q414" s="157"/>
      <c r="R414" s="157"/>
      <c r="S414" s="157"/>
      <c r="T414" s="157"/>
      <c r="U414" s="157"/>
      <c r="V414" s="157"/>
      <c r="W414" s="157"/>
      <c r="X414" s="157"/>
      <c r="Y414" s="147"/>
      <c r="Z414" s="147"/>
      <c r="AA414" s="147"/>
      <c r="AB414" s="147"/>
      <c r="AC414" s="147"/>
      <c r="AD414" s="147"/>
      <c r="AE414" s="147"/>
      <c r="AF414" s="147"/>
      <c r="AG414" s="147" t="s">
        <v>225</v>
      </c>
      <c r="AH414" s="147">
        <v>0</v>
      </c>
      <c r="AI414" s="147"/>
      <c r="AJ414" s="147"/>
      <c r="AK414" s="147"/>
      <c r="AL414" s="147"/>
      <c r="AM414" s="147"/>
      <c r="AN414" s="147"/>
      <c r="AO414" s="147"/>
      <c r="AP414" s="147"/>
      <c r="AQ414" s="147"/>
      <c r="AR414" s="147"/>
      <c r="AS414" s="147"/>
      <c r="AT414" s="147"/>
      <c r="AU414" s="147"/>
      <c r="AV414" s="147"/>
      <c r="AW414" s="147"/>
      <c r="AX414" s="147"/>
      <c r="AY414" s="147"/>
      <c r="AZ414" s="147"/>
      <c r="BA414" s="147"/>
      <c r="BB414" s="147"/>
      <c r="BC414" s="147"/>
      <c r="BD414" s="147"/>
      <c r="BE414" s="147"/>
      <c r="BF414" s="147"/>
      <c r="BG414" s="147"/>
      <c r="BH414" s="147"/>
    </row>
    <row r="415" spans="1:60" ht="22.5" outlineLevel="1" x14ac:dyDescent="0.2">
      <c r="A415" s="166">
        <v>75</v>
      </c>
      <c r="B415" s="167" t="s">
        <v>586</v>
      </c>
      <c r="C415" s="183" t="s">
        <v>587</v>
      </c>
      <c r="D415" s="168" t="s">
        <v>588</v>
      </c>
      <c r="E415" s="169">
        <v>256</v>
      </c>
      <c r="F415" s="170"/>
      <c r="G415" s="171">
        <f>ROUND(E415*F415,2)</f>
        <v>0</v>
      </c>
      <c r="H415" s="170"/>
      <c r="I415" s="171">
        <f>ROUND(E415*H415,2)</f>
        <v>0</v>
      </c>
      <c r="J415" s="170"/>
      <c r="K415" s="171">
        <f>ROUND(E415*J415,2)</f>
        <v>0</v>
      </c>
      <c r="L415" s="171">
        <v>15</v>
      </c>
      <c r="M415" s="171">
        <f>G415*(1+L415/100)</f>
        <v>0</v>
      </c>
      <c r="N415" s="171">
        <v>0</v>
      </c>
      <c r="O415" s="171">
        <f>ROUND(E415*N415,2)</f>
        <v>0</v>
      </c>
      <c r="P415" s="171">
        <v>0</v>
      </c>
      <c r="Q415" s="171">
        <f>ROUND(E415*P415,2)</f>
        <v>0</v>
      </c>
      <c r="R415" s="171"/>
      <c r="S415" s="171" t="s">
        <v>185</v>
      </c>
      <c r="T415" s="172" t="s">
        <v>186</v>
      </c>
      <c r="U415" s="157">
        <v>0</v>
      </c>
      <c r="V415" s="157">
        <f>ROUND(E415*U415,2)</f>
        <v>0</v>
      </c>
      <c r="W415" s="157"/>
      <c r="X415" s="157" t="s">
        <v>270</v>
      </c>
      <c r="Y415" s="147"/>
      <c r="Z415" s="147"/>
      <c r="AA415" s="147"/>
      <c r="AB415" s="147"/>
      <c r="AC415" s="147"/>
      <c r="AD415" s="147"/>
      <c r="AE415" s="147"/>
      <c r="AF415" s="147"/>
      <c r="AG415" s="147" t="s">
        <v>377</v>
      </c>
      <c r="AH415" s="147"/>
      <c r="AI415" s="147"/>
      <c r="AJ415" s="147"/>
      <c r="AK415" s="147"/>
      <c r="AL415" s="147"/>
      <c r="AM415" s="147"/>
      <c r="AN415" s="147"/>
      <c r="AO415" s="147"/>
      <c r="AP415" s="147"/>
      <c r="AQ415" s="147"/>
      <c r="AR415" s="147"/>
      <c r="AS415" s="147"/>
      <c r="AT415" s="147"/>
      <c r="AU415" s="147"/>
      <c r="AV415" s="147"/>
      <c r="AW415" s="147"/>
      <c r="AX415" s="147"/>
      <c r="AY415" s="147"/>
      <c r="AZ415" s="147"/>
      <c r="BA415" s="147"/>
      <c r="BB415" s="147"/>
      <c r="BC415" s="147"/>
      <c r="BD415" s="147"/>
      <c r="BE415" s="147"/>
      <c r="BF415" s="147"/>
      <c r="BG415" s="147"/>
      <c r="BH415" s="147"/>
    </row>
    <row r="416" spans="1:60" outlineLevel="1" x14ac:dyDescent="0.2">
      <c r="A416" s="154"/>
      <c r="B416" s="155"/>
      <c r="C416" s="192" t="s">
        <v>589</v>
      </c>
      <c r="D416" s="187"/>
      <c r="E416" s="188">
        <v>256</v>
      </c>
      <c r="F416" s="157"/>
      <c r="G416" s="157"/>
      <c r="H416" s="157"/>
      <c r="I416" s="157"/>
      <c r="J416" s="157"/>
      <c r="K416" s="157"/>
      <c r="L416" s="157"/>
      <c r="M416" s="157"/>
      <c r="N416" s="157"/>
      <c r="O416" s="157"/>
      <c r="P416" s="157"/>
      <c r="Q416" s="157"/>
      <c r="R416" s="157"/>
      <c r="S416" s="157"/>
      <c r="T416" s="157"/>
      <c r="U416" s="157"/>
      <c r="V416" s="157"/>
      <c r="W416" s="157"/>
      <c r="X416" s="157"/>
      <c r="Y416" s="147"/>
      <c r="Z416" s="147"/>
      <c r="AA416" s="147"/>
      <c r="AB416" s="147"/>
      <c r="AC416" s="147"/>
      <c r="AD416" s="147"/>
      <c r="AE416" s="147"/>
      <c r="AF416" s="147"/>
      <c r="AG416" s="147" t="s">
        <v>225</v>
      </c>
      <c r="AH416" s="147">
        <v>0</v>
      </c>
      <c r="AI416" s="147"/>
      <c r="AJ416" s="147"/>
      <c r="AK416" s="147"/>
      <c r="AL416" s="147"/>
      <c r="AM416" s="147"/>
      <c r="AN416" s="147"/>
      <c r="AO416" s="147"/>
      <c r="AP416" s="147"/>
      <c r="AQ416" s="147"/>
      <c r="AR416" s="147"/>
      <c r="AS416" s="147"/>
      <c r="AT416" s="147"/>
      <c r="AU416" s="147"/>
      <c r="AV416" s="147"/>
      <c r="AW416" s="147"/>
      <c r="AX416" s="147"/>
      <c r="AY416" s="147"/>
      <c r="AZ416" s="147"/>
      <c r="BA416" s="147"/>
      <c r="BB416" s="147"/>
      <c r="BC416" s="147"/>
      <c r="BD416" s="147"/>
      <c r="BE416" s="147"/>
      <c r="BF416" s="147"/>
      <c r="BG416" s="147"/>
      <c r="BH416" s="147"/>
    </row>
    <row r="417" spans="1:60" ht="22.5" outlineLevel="1" x14ac:dyDescent="0.2">
      <c r="A417" s="173">
        <v>76</v>
      </c>
      <c r="B417" s="174" t="s">
        <v>590</v>
      </c>
      <c r="C417" s="197" t="s">
        <v>591</v>
      </c>
      <c r="D417" s="175" t="s">
        <v>316</v>
      </c>
      <c r="E417" s="176">
        <v>2</v>
      </c>
      <c r="F417" s="177"/>
      <c r="G417" s="178">
        <f t="shared" ref="G417:G425" si="0">ROUND(E417*F417,2)</f>
        <v>0</v>
      </c>
      <c r="H417" s="177"/>
      <c r="I417" s="178">
        <f t="shared" ref="I417:I425" si="1">ROUND(E417*H417,2)</f>
        <v>0</v>
      </c>
      <c r="J417" s="177"/>
      <c r="K417" s="178">
        <f t="shared" ref="K417:K425" si="2">ROUND(E417*J417,2)</f>
        <v>0</v>
      </c>
      <c r="L417" s="178">
        <v>15</v>
      </c>
      <c r="M417" s="178">
        <f t="shared" ref="M417:M425" si="3">G417*(1+L417/100)</f>
        <v>0</v>
      </c>
      <c r="N417" s="178">
        <v>0</v>
      </c>
      <c r="O417" s="178">
        <f t="shared" ref="O417:O425" si="4">ROUND(E417*N417,2)</f>
        <v>0</v>
      </c>
      <c r="P417" s="178">
        <v>0</v>
      </c>
      <c r="Q417" s="178">
        <f t="shared" ref="Q417:Q425" si="5">ROUND(E417*P417,2)</f>
        <v>0</v>
      </c>
      <c r="R417" s="178"/>
      <c r="S417" s="178" t="s">
        <v>185</v>
      </c>
      <c r="T417" s="179" t="s">
        <v>186</v>
      </c>
      <c r="U417" s="157">
        <v>0</v>
      </c>
      <c r="V417" s="157">
        <f t="shared" ref="V417:V425" si="6">ROUND(E417*U417,2)</f>
        <v>0</v>
      </c>
      <c r="W417" s="157"/>
      <c r="X417" s="157" t="s">
        <v>270</v>
      </c>
      <c r="Y417" s="147"/>
      <c r="Z417" s="147"/>
      <c r="AA417" s="147"/>
      <c r="AB417" s="147"/>
      <c r="AC417" s="147"/>
      <c r="AD417" s="147"/>
      <c r="AE417" s="147"/>
      <c r="AF417" s="147"/>
      <c r="AG417" s="147" t="s">
        <v>377</v>
      </c>
      <c r="AH417" s="147"/>
      <c r="AI417" s="147"/>
      <c r="AJ417" s="147"/>
      <c r="AK417" s="147"/>
      <c r="AL417" s="147"/>
      <c r="AM417" s="147"/>
      <c r="AN417" s="147"/>
      <c r="AO417" s="147"/>
      <c r="AP417" s="147"/>
      <c r="AQ417" s="147"/>
      <c r="AR417" s="147"/>
      <c r="AS417" s="147"/>
      <c r="AT417" s="147"/>
      <c r="AU417" s="147"/>
      <c r="AV417" s="147"/>
      <c r="AW417" s="147"/>
      <c r="AX417" s="147"/>
      <c r="AY417" s="147"/>
      <c r="AZ417" s="147"/>
      <c r="BA417" s="147"/>
      <c r="BB417" s="147"/>
      <c r="BC417" s="147"/>
      <c r="BD417" s="147"/>
      <c r="BE417" s="147"/>
      <c r="BF417" s="147"/>
      <c r="BG417" s="147"/>
      <c r="BH417" s="147"/>
    </row>
    <row r="418" spans="1:60" ht="22.5" outlineLevel="1" x14ac:dyDescent="0.2">
      <c r="A418" s="173">
        <v>77</v>
      </c>
      <c r="B418" s="174" t="s">
        <v>592</v>
      </c>
      <c r="C418" s="197" t="s">
        <v>593</v>
      </c>
      <c r="D418" s="175" t="s">
        <v>316</v>
      </c>
      <c r="E418" s="176">
        <v>2</v>
      </c>
      <c r="F418" s="177"/>
      <c r="G418" s="178">
        <f t="shared" si="0"/>
        <v>0</v>
      </c>
      <c r="H418" s="177"/>
      <c r="I418" s="178">
        <f t="shared" si="1"/>
        <v>0</v>
      </c>
      <c r="J418" s="177"/>
      <c r="K418" s="178">
        <f t="shared" si="2"/>
        <v>0</v>
      </c>
      <c r="L418" s="178">
        <v>15</v>
      </c>
      <c r="M418" s="178">
        <f t="shared" si="3"/>
        <v>0</v>
      </c>
      <c r="N418" s="178">
        <v>0</v>
      </c>
      <c r="O418" s="178">
        <f t="shared" si="4"/>
        <v>0</v>
      </c>
      <c r="P418" s="178">
        <v>0</v>
      </c>
      <c r="Q418" s="178">
        <f t="shared" si="5"/>
        <v>0</v>
      </c>
      <c r="R418" s="178"/>
      <c r="S418" s="178" t="s">
        <v>185</v>
      </c>
      <c r="T418" s="179" t="s">
        <v>186</v>
      </c>
      <c r="U418" s="157">
        <v>0</v>
      </c>
      <c r="V418" s="157">
        <f t="shared" si="6"/>
        <v>0</v>
      </c>
      <c r="W418" s="157"/>
      <c r="X418" s="157" t="s">
        <v>270</v>
      </c>
      <c r="Y418" s="147"/>
      <c r="Z418" s="147"/>
      <c r="AA418" s="147"/>
      <c r="AB418" s="147"/>
      <c r="AC418" s="147"/>
      <c r="AD418" s="147"/>
      <c r="AE418" s="147"/>
      <c r="AF418" s="147"/>
      <c r="AG418" s="147" t="s">
        <v>377</v>
      </c>
      <c r="AH418" s="147"/>
      <c r="AI418" s="147"/>
      <c r="AJ418" s="147"/>
      <c r="AK418" s="147"/>
      <c r="AL418" s="147"/>
      <c r="AM418" s="147"/>
      <c r="AN418" s="147"/>
      <c r="AO418" s="147"/>
      <c r="AP418" s="147"/>
      <c r="AQ418" s="147"/>
      <c r="AR418" s="147"/>
      <c r="AS418" s="147"/>
      <c r="AT418" s="147"/>
      <c r="AU418" s="147"/>
      <c r="AV418" s="147"/>
      <c r="AW418" s="147"/>
      <c r="AX418" s="147"/>
      <c r="AY418" s="147"/>
      <c r="AZ418" s="147"/>
      <c r="BA418" s="147"/>
      <c r="BB418" s="147"/>
      <c r="BC418" s="147"/>
      <c r="BD418" s="147"/>
      <c r="BE418" s="147"/>
      <c r="BF418" s="147"/>
      <c r="BG418" s="147"/>
      <c r="BH418" s="147"/>
    </row>
    <row r="419" spans="1:60" ht="22.5" outlineLevel="1" x14ac:dyDescent="0.2">
      <c r="A419" s="173">
        <v>78</v>
      </c>
      <c r="B419" s="174" t="s">
        <v>594</v>
      </c>
      <c r="C419" s="197" t="s">
        <v>595</v>
      </c>
      <c r="D419" s="175" t="s">
        <v>316</v>
      </c>
      <c r="E419" s="176">
        <v>2</v>
      </c>
      <c r="F419" s="177"/>
      <c r="G419" s="178">
        <f t="shared" si="0"/>
        <v>0</v>
      </c>
      <c r="H419" s="177"/>
      <c r="I419" s="178">
        <f t="shared" si="1"/>
        <v>0</v>
      </c>
      <c r="J419" s="177"/>
      <c r="K419" s="178">
        <f t="shared" si="2"/>
        <v>0</v>
      </c>
      <c r="L419" s="178">
        <v>15</v>
      </c>
      <c r="M419" s="178">
        <f t="shared" si="3"/>
        <v>0</v>
      </c>
      <c r="N419" s="178">
        <v>0</v>
      </c>
      <c r="O419" s="178">
        <f t="shared" si="4"/>
        <v>0</v>
      </c>
      <c r="P419" s="178">
        <v>0</v>
      </c>
      <c r="Q419" s="178">
        <f t="shared" si="5"/>
        <v>0</v>
      </c>
      <c r="R419" s="178"/>
      <c r="S419" s="178" t="s">
        <v>185</v>
      </c>
      <c r="T419" s="179" t="s">
        <v>186</v>
      </c>
      <c r="U419" s="157">
        <v>0</v>
      </c>
      <c r="V419" s="157">
        <f t="shared" si="6"/>
        <v>0</v>
      </c>
      <c r="W419" s="157"/>
      <c r="X419" s="157" t="s">
        <v>270</v>
      </c>
      <c r="Y419" s="147"/>
      <c r="Z419" s="147"/>
      <c r="AA419" s="147"/>
      <c r="AB419" s="147"/>
      <c r="AC419" s="147"/>
      <c r="AD419" s="147"/>
      <c r="AE419" s="147"/>
      <c r="AF419" s="147"/>
      <c r="AG419" s="147" t="s">
        <v>377</v>
      </c>
      <c r="AH419" s="147"/>
      <c r="AI419" s="147"/>
      <c r="AJ419" s="147"/>
      <c r="AK419" s="147"/>
      <c r="AL419" s="147"/>
      <c r="AM419" s="147"/>
      <c r="AN419" s="147"/>
      <c r="AO419" s="147"/>
      <c r="AP419" s="147"/>
      <c r="AQ419" s="147"/>
      <c r="AR419" s="147"/>
      <c r="AS419" s="147"/>
      <c r="AT419" s="147"/>
      <c r="AU419" s="147"/>
      <c r="AV419" s="147"/>
      <c r="AW419" s="147"/>
      <c r="AX419" s="147"/>
      <c r="AY419" s="147"/>
      <c r="AZ419" s="147"/>
      <c r="BA419" s="147"/>
      <c r="BB419" s="147"/>
      <c r="BC419" s="147"/>
      <c r="BD419" s="147"/>
      <c r="BE419" s="147"/>
      <c r="BF419" s="147"/>
      <c r="BG419" s="147"/>
      <c r="BH419" s="147"/>
    </row>
    <row r="420" spans="1:60" ht="22.5" outlineLevel="1" x14ac:dyDescent="0.2">
      <c r="A420" s="173">
        <v>79</v>
      </c>
      <c r="B420" s="174" t="s">
        <v>596</v>
      </c>
      <c r="C420" s="197" t="s">
        <v>597</v>
      </c>
      <c r="D420" s="175" t="s">
        <v>316</v>
      </c>
      <c r="E420" s="176">
        <v>2</v>
      </c>
      <c r="F420" s="177"/>
      <c r="G420" s="178">
        <f t="shared" si="0"/>
        <v>0</v>
      </c>
      <c r="H420" s="177"/>
      <c r="I420" s="178">
        <f t="shared" si="1"/>
        <v>0</v>
      </c>
      <c r="J420" s="177"/>
      <c r="K420" s="178">
        <f t="shared" si="2"/>
        <v>0</v>
      </c>
      <c r="L420" s="178">
        <v>15</v>
      </c>
      <c r="M420" s="178">
        <f t="shared" si="3"/>
        <v>0</v>
      </c>
      <c r="N420" s="178">
        <v>0</v>
      </c>
      <c r="O420" s="178">
        <f t="shared" si="4"/>
        <v>0</v>
      </c>
      <c r="P420" s="178">
        <v>0</v>
      </c>
      <c r="Q420" s="178">
        <f t="shared" si="5"/>
        <v>0</v>
      </c>
      <c r="R420" s="178"/>
      <c r="S420" s="178" t="s">
        <v>185</v>
      </c>
      <c r="T420" s="179" t="s">
        <v>186</v>
      </c>
      <c r="U420" s="157">
        <v>0</v>
      </c>
      <c r="V420" s="157">
        <f t="shared" si="6"/>
        <v>0</v>
      </c>
      <c r="W420" s="157"/>
      <c r="X420" s="157" t="s">
        <v>270</v>
      </c>
      <c r="Y420" s="147"/>
      <c r="Z420" s="147"/>
      <c r="AA420" s="147"/>
      <c r="AB420" s="147"/>
      <c r="AC420" s="147"/>
      <c r="AD420" s="147"/>
      <c r="AE420" s="147"/>
      <c r="AF420" s="147"/>
      <c r="AG420" s="147" t="s">
        <v>377</v>
      </c>
      <c r="AH420" s="147"/>
      <c r="AI420" s="147"/>
      <c r="AJ420" s="147"/>
      <c r="AK420" s="147"/>
      <c r="AL420" s="147"/>
      <c r="AM420" s="147"/>
      <c r="AN420" s="147"/>
      <c r="AO420" s="147"/>
      <c r="AP420" s="147"/>
      <c r="AQ420" s="147"/>
      <c r="AR420" s="147"/>
      <c r="AS420" s="147"/>
      <c r="AT420" s="147"/>
      <c r="AU420" s="147"/>
      <c r="AV420" s="147"/>
      <c r="AW420" s="147"/>
      <c r="AX420" s="147"/>
      <c r="AY420" s="147"/>
      <c r="AZ420" s="147"/>
      <c r="BA420" s="147"/>
      <c r="BB420" s="147"/>
      <c r="BC420" s="147"/>
      <c r="BD420" s="147"/>
      <c r="BE420" s="147"/>
      <c r="BF420" s="147"/>
      <c r="BG420" s="147"/>
      <c r="BH420" s="147"/>
    </row>
    <row r="421" spans="1:60" ht="22.5" outlineLevel="1" x14ac:dyDescent="0.2">
      <c r="A421" s="173">
        <v>80</v>
      </c>
      <c r="B421" s="174" t="s">
        <v>598</v>
      </c>
      <c r="C421" s="197" t="s">
        <v>599</v>
      </c>
      <c r="D421" s="175" t="s">
        <v>316</v>
      </c>
      <c r="E421" s="176">
        <v>22</v>
      </c>
      <c r="F421" s="177"/>
      <c r="G421" s="178">
        <f t="shared" si="0"/>
        <v>0</v>
      </c>
      <c r="H421" s="177"/>
      <c r="I421" s="178">
        <f t="shared" si="1"/>
        <v>0</v>
      </c>
      <c r="J421" s="177"/>
      <c r="K421" s="178">
        <f t="shared" si="2"/>
        <v>0</v>
      </c>
      <c r="L421" s="178">
        <v>15</v>
      </c>
      <c r="M421" s="178">
        <f t="shared" si="3"/>
        <v>0</v>
      </c>
      <c r="N421" s="178">
        <v>0</v>
      </c>
      <c r="O421" s="178">
        <f t="shared" si="4"/>
        <v>0</v>
      </c>
      <c r="P421" s="178">
        <v>0</v>
      </c>
      <c r="Q421" s="178">
        <f t="shared" si="5"/>
        <v>0</v>
      </c>
      <c r="R421" s="178"/>
      <c r="S421" s="178" t="s">
        <v>185</v>
      </c>
      <c r="T421" s="179" t="s">
        <v>186</v>
      </c>
      <c r="U421" s="157">
        <v>0</v>
      </c>
      <c r="V421" s="157">
        <f t="shared" si="6"/>
        <v>0</v>
      </c>
      <c r="W421" s="157"/>
      <c r="X421" s="157" t="s">
        <v>270</v>
      </c>
      <c r="Y421" s="147"/>
      <c r="Z421" s="147"/>
      <c r="AA421" s="147"/>
      <c r="AB421" s="147"/>
      <c r="AC421" s="147"/>
      <c r="AD421" s="147"/>
      <c r="AE421" s="147"/>
      <c r="AF421" s="147"/>
      <c r="AG421" s="147" t="s">
        <v>377</v>
      </c>
      <c r="AH421" s="147"/>
      <c r="AI421" s="147"/>
      <c r="AJ421" s="147"/>
      <c r="AK421" s="147"/>
      <c r="AL421" s="147"/>
      <c r="AM421" s="147"/>
      <c r="AN421" s="147"/>
      <c r="AO421" s="147"/>
      <c r="AP421" s="147"/>
      <c r="AQ421" s="147"/>
      <c r="AR421" s="147"/>
      <c r="AS421" s="147"/>
      <c r="AT421" s="147"/>
      <c r="AU421" s="147"/>
      <c r="AV421" s="147"/>
      <c r="AW421" s="147"/>
      <c r="AX421" s="147"/>
      <c r="AY421" s="147"/>
      <c r="AZ421" s="147"/>
      <c r="BA421" s="147"/>
      <c r="BB421" s="147"/>
      <c r="BC421" s="147"/>
      <c r="BD421" s="147"/>
      <c r="BE421" s="147"/>
      <c r="BF421" s="147"/>
      <c r="BG421" s="147"/>
      <c r="BH421" s="147"/>
    </row>
    <row r="422" spans="1:60" ht="22.5" outlineLevel="1" x14ac:dyDescent="0.2">
      <c r="A422" s="173">
        <v>81</v>
      </c>
      <c r="B422" s="174" t="s">
        <v>600</v>
      </c>
      <c r="C422" s="197" t="s">
        <v>601</v>
      </c>
      <c r="D422" s="175" t="s">
        <v>316</v>
      </c>
      <c r="E422" s="176">
        <v>4</v>
      </c>
      <c r="F422" s="177"/>
      <c r="G422" s="178">
        <f t="shared" si="0"/>
        <v>0</v>
      </c>
      <c r="H422" s="177"/>
      <c r="I422" s="178">
        <f t="shared" si="1"/>
        <v>0</v>
      </c>
      <c r="J422" s="177"/>
      <c r="K422" s="178">
        <f t="shared" si="2"/>
        <v>0</v>
      </c>
      <c r="L422" s="178">
        <v>15</v>
      </c>
      <c r="M422" s="178">
        <f t="shared" si="3"/>
        <v>0</v>
      </c>
      <c r="N422" s="178">
        <v>0</v>
      </c>
      <c r="O422" s="178">
        <f t="shared" si="4"/>
        <v>0</v>
      </c>
      <c r="P422" s="178">
        <v>0</v>
      </c>
      <c r="Q422" s="178">
        <f t="shared" si="5"/>
        <v>0</v>
      </c>
      <c r="R422" s="178"/>
      <c r="S422" s="178" t="s">
        <v>185</v>
      </c>
      <c r="T422" s="179" t="s">
        <v>186</v>
      </c>
      <c r="U422" s="157">
        <v>0</v>
      </c>
      <c r="V422" s="157">
        <f t="shared" si="6"/>
        <v>0</v>
      </c>
      <c r="W422" s="157"/>
      <c r="X422" s="157" t="s">
        <v>270</v>
      </c>
      <c r="Y422" s="147"/>
      <c r="Z422" s="147"/>
      <c r="AA422" s="147"/>
      <c r="AB422" s="147"/>
      <c r="AC422" s="147"/>
      <c r="AD422" s="147"/>
      <c r="AE422" s="147"/>
      <c r="AF422" s="147"/>
      <c r="AG422" s="147" t="s">
        <v>377</v>
      </c>
      <c r="AH422" s="147"/>
      <c r="AI422" s="147"/>
      <c r="AJ422" s="147"/>
      <c r="AK422" s="147"/>
      <c r="AL422" s="147"/>
      <c r="AM422" s="147"/>
      <c r="AN422" s="147"/>
      <c r="AO422" s="147"/>
      <c r="AP422" s="147"/>
      <c r="AQ422" s="147"/>
      <c r="AR422" s="147"/>
      <c r="AS422" s="147"/>
      <c r="AT422" s="147"/>
      <c r="AU422" s="147"/>
      <c r="AV422" s="147"/>
      <c r="AW422" s="147"/>
      <c r="AX422" s="147"/>
      <c r="AY422" s="147"/>
      <c r="AZ422" s="147"/>
      <c r="BA422" s="147"/>
      <c r="BB422" s="147"/>
      <c r="BC422" s="147"/>
      <c r="BD422" s="147"/>
      <c r="BE422" s="147"/>
      <c r="BF422" s="147"/>
      <c r="BG422" s="147"/>
      <c r="BH422" s="147"/>
    </row>
    <row r="423" spans="1:60" ht="22.5" outlineLevel="1" x14ac:dyDescent="0.2">
      <c r="A423" s="173">
        <v>82</v>
      </c>
      <c r="B423" s="174" t="s">
        <v>602</v>
      </c>
      <c r="C423" s="197" t="s">
        <v>601</v>
      </c>
      <c r="D423" s="175" t="s">
        <v>316</v>
      </c>
      <c r="E423" s="176">
        <v>2</v>
      </c>
      <c r="F423" s="177"/>
      <c r="G423" s="178">
        <f t="shared" si="0"/>
        <v>0</v>
      </c>
      <c r="H423" s="177"/>
      <c r="I423" s="178">
        <f t="shared" si="1"/>
        <v>0</v>
      </c>
      <c r="J423" s="177"/>
      <c r="K423" s="178">
        <f t="shared" si="2"/>
        <v>0</v>
      </c>
      <c r="L423" s="178">
        <v>15</v>
      </c>
      <c r="M423" s="178">
        <f t="shared" si="3"/>
        <v>0</v>
      </c>
      <c r="N423" s="178">
        <v>0</v>
      </c>
      <c r="O423" s="178">
        <f t="shared" si="4"/>
        <v>0</v>
      </c>
      <c r="P423" s="178">
        <v>0</v>
      </c>
      <c r="Q423" s="178">
        <f t="shared" si="5"/>
        <v>0</v>
      </c>
      <c r="R423" s="178"/>
      <c r="S423" s="178" t="s">
        <v>185</v>
      </c>
      <c r="T423" s="179" t="s">
        <v>186</v>
      </c>
      <c r="U423" s="157">
        <v>0</v>
      </c>
      <c r="V423" s="157">
        <f t="shared" si="6"/>
        <v>0</v>
      </c>
      <c r="W423" s="157"/>
      <c r="X423" s="157" t="s">
        <v>270</v>
      </c>
      <c r="Y423" s="147"/>
      <c r="Z423" s="147"/>
      <c r="AA423" s="147"/>
      <c r="AB423" s="147"/>
      <c r="AC423" s="147"/>
      <c r="AD423" s="147"/>
      <c r="AE423" s="147"/>
      <c r="AF423" s="147"/>
      <c r="AG423" s="147" t="s">
        <v>377</v>
      </c>
      <c r="AH423" s="147"/>
      <c r="AI423" s="147"/>
      <c r="AJ423" s="147"/>
      <c r="AK423" s="147"/>
      <c r="AL423" s="147"/>
      <c r="AM423" s="147"/>
      <c r="AN423" s="147"/>
      <c r="AO423" s="147"/>
      <c r="AP423" s="147"/>
      <c r="AQ423" s="147"/>
      <c r="AR423" s="147"/>
      <c r="AS423" s="147"/>
      <c r="AT423" s="147"/>
      <c r="AU423" s="147"/>
      <c r="AV423" s="147"/>
      <c r="AW423" s="147"/>
      <c r="AX423" s="147"/>
      <c r="AY423" s="147"/>
      <c r="AZ423" s="147"/>
      <c r="BA423" s="147"/>
      <c r="BB423" s="147"/>
      <c r="BC423" s="147"/>
      <c r="BD423" s="147"/>
      <c r="BE423" s="147"/>
      <c r="BF423" s="147"/>
      <c r="BG423" s="147"/>
      <c r="BH423" s="147"/>
    </row>
    <row r="424" spans="1:60" ht="22.5" outlineLevel="1" x14ac:dyDescent="0.2">
      <c r="A424" s="173">
        <v>83</v>
      </c>
      <c r="B424" s="174" t="s">
        <v>603</v>
      </c>
      <c r="C424" s="197" t="s">
        <v>601</v>
      </c>
      <c r="D424" s="175" t="s">
        <v>316</v>
      </c>
      <c r="E424" s="176">
        <v>2</v>
      </c>
      <c r="F424" s="177"/>
      <c r="G424" s="178">
        <f t="shared" si="0"/>
        <v>0</v>
      </c>
      <c r="H424" s="177"/>
      <c r="I424" s="178">
        <f t="shared" si="1"/>
        <v>0</v>
      </c>
      <c r="J424" s="177"/>
      <c r="K424" s="178">
        <f t="shared" si="2"/>
        <v>0</v>
      </c>
      <c r="L424" s="178">
        <v>15</v>
      </c>
      <c r="M424" s="178">
        <f t="shared" si="3"/>
        <v>0</v>
      </c>
      <c r="N424" s="178">
        <v>0</v>
      </c>
      <c r="O424" s="178">
        <f t="shared" si="4"/>
        <v>0</v>
      </c>
      <c r="P424" s="178">
        <v>0</v>
      </c>
      <c r="Q424" s="178">
        <f t="shared" si="5"/>
        <v>0</v>
      </c>
      <c r="R424" s="178"/>
      <c r="S424" s="178" t="s">
        <v>185</v>
      </c>
      <c r="T424" s="179" t="s">
        <v>186</v>
      </c>
      <c r="U424" s="157">
        <v>0</v>
      </c>
      <c r="V424" s="157">
        <f t="shared" si="6"/>
        <v>0</v>
      </c>
      <c r="W424" s="157"/>
      <c r="X424" s="157" t="s">
        <v>270</v>
      </c>
      <c r="Y424" s="147"/>
      <c r="Z424" s="147"/>
      <c r="AA424" s="147"/>
      <c r="AB424" s="147"/>
      <c r="AC424" s="147"/>
      <c r="AD424" s="147"/>
      <c r="AE424" s="147"/>
      <c r="AF424" s="147"/>
      <c r="AG424" s="147" t="s">
        <v>377</v>
      </c>
      <c r="AH424" s="147"/>
      <c r="AI424" s="147"/>
      <c r="AJ424" s="147"/>
      <c r="AK424" s="147"/>
      <c r="AL424" s="147"/>
      <c r="AM424" s="147"/>
      <c r="AN424" s="147"/>
      <c r="AO424" s="147"/>
      <c r="AP424" s="147"/>
      <c r="AQ424" s="147"/>
      <c r="AR424" s="147"/>
      <c r="AS424" s="147"/>
      <c r="AT424" s="147"/>
      <c r="AU424" s="147"/>
      <c r="AV424" s="147"/>
      <c r="AW424" s="147"/>
      <c r="AX424" s="147"/>
      <c r="AY424" s="147"/>
      <c r="AZ424" s="147"/>
      <c r="BA424" s="147"/>
      <c r="BB424" s="147"/>
      <c r="BC424" s="147"/>
      <c r="BD424" s="147"/>
      <c r="BE424" s="147"/>
      <c r="BF424" s="147"/>
      <c r="BG424" s="147"/>
      <c r="BH424" s="147"/>
    </row>
    <row r="425" spans="1:60" ht="22.5" outlineLevel="1" x14ac:dyDescent="0.2">
      <c r="A425" s="173">
        <v>84</v>
      </c>
      <c r="B425" s="174" t="s">
        <v>604</v>
      </c>
      <c r="C425" s="197" t="s">
        <v>605</v>
      </c>
      <c r="D425" s="175" t="s">
        <v>316</v>
      </c>
      <c r="E425" s="176">
        <v>8</v>
      </c>
      <c r="F425" s="177"/>
      <c r="G425" s="178">
        <f t="shared" si="0"/>
        <v>0</v>
      </c>
      <c r="H425" s="177"/>
      <c r="I425" s="178">
        <f t="shared" si="1"/>
        <v>0</v>
      </c>
      <c r="J425" s="177"/>
      <c r="K425" s="178">
        <f t="shared" si="2"/>
        <v>0</v>
      </c>
      <c r="L425" s="178">
        <v>15</v>
      </c>
      <c r="M425" s="178">
        <f t="shared" si="3"/>
        <v>0</v>
      </c>
      <c r="N425" s="178">
        <v>0</v>
      </c>
      <c r="O425" s="178">
        <f t="shared" si="4"/>
        <v>0</v>
      </c>
      <c r="P425" s="178">
        <v>0</v>
      </c>
      <c r="Q425" s="178">
        <f t="shared" si="5"/>
        <v>0</v>
      </c>
      <c r="R425" s="178"/>
      <c r="S425" s="178" t="s">
        <v>185</v>
      </c>
      <c r="T425" s="179" t="s">
        <v>186</v>
      </c>
      <c r="U425" s="157">
        <v>0</v>
      </c>
      <c r="V425" s="157">
        <f t="shared" si="6"/>
        <v>0</v>
      </c>
      <c r="W425" s="157"/>
      <c r="X425" s="157" t="s">
        <v>270</v>
      </c>
      <c r="Y425" s="147"/>
      <c r="Z425" s="147"/>
      <c r="AA425" s="147"/>
      <c r="AB425" s="147"/>
      <c r="AC425" s="147"/>
      <c r="AD425" s="147"/>
      <c r="AE425" s="147"/>
      <c r="AF425" s="147"/>
      <c r="AG425" s="147" t="s">
        <v>377</v>
      </c>
      <c r="AH425" s="147"/>
      <c r="AI425" s="147"/>
      <c r="AJ425" s="147"/>
      <c r="AK425" s="147"/>
      <c r="AL425" s="147"/>
      <c r="AM425" s="147"/>
      <c r="AN425" s="147"/>
      <c r="AO425" s="147"/>
      <c r="AP425" s="147"/>
      <c r="AQ425" s="147"/>
      <c r="AR425" s="147"/>
      <c r="AS425" s="147"/>
      <c r="AT425" s="147"/>
      <c r="AU425" s="147"/>
      <c r="AV425" s="147"/>
      <c r="AW425" s="147"/>
      <c r="AX425" s="147"/>
      <c r="AY425" s="147"/>
      <c r="AZ425" s="147"/>
      <c r="BA425" s="147"/>
      <c r="BB425" s="147"/>
      <c r="BC425" s="147"/>
      <c r="BD425" s="147"/>
      <c r="BE425" s="147"/>
      <c r="BF425" s="147"/>
      <c r="BG425" s="147"/>
      <c r="BH425" s="147"/>
    </row>
    <row r="426" spans="1:60" x14ac:dyDescent="0.2">
      <c r="A426" s="160" t="s">
        <v>180</v>
      </c>
      <c r="B426" s="161" t="s">
        <v>110</v>
      </c>
      <c r="C426" s="181" t="s">
        <v>111</v>
      </c>
      <c r="D426" s="162"/>
      <c r="E426" s="163"/>
      <c r="F426" s="164"/>
      <c r="G426" s="164">
        <f>SUMIF(AG427:AG470,"&lt;&gt;NOR",G427:G470)</f>
        <v>0</v>
      </c>
      <c r="H426" s="164"/>
      <c r="I426" s="164">
        <f>SUM(I427:I470)</f>
        <v>0</v>
      </c>
      <c r="J426" s="164"/>
      <c r="K426" s="164">
        <f>SUM(K427:K470)</f>
        <v>0</v>
      </c>
      <c r="L426" s="164"/>
      <c r="M426" s="164">
        <f>SUM(M427:M470)</f>
        <v>0</v>
      </c>
      <c r="N426" s="164"/>
      <c r="O426" s="164">
        <f>SUM(O427:O470)</f>
        <v>158.51</v>
      </c>
      <c r="P426" s="164"/>
      <c r="Q426" s="164">
        <f>SUM(Q427:Q470)</f>
        <v>0</v>
      </c>
      <c r="R426" s="164"/>
      <c r="S426" s="164"/>
      <c r="T426" s="165"/>
      <c r="U426" s="159"/>
      <c r="V426" s="159">
        <f>SUM(V427:V470)</f>
        <v>2091.2300000000005</v>
      </c>
      <c r="W426" s="159"/>
      <c r="X426" s="159"/>
      <c r="AG426" t="s">
        <v>181</v>
      </c>
    </row>
    <row r="427" spans="1:60" outlineLevel="1" x14ac:dyDescent="0.2">
      <c r="A427" s="166">
        <v>85</v>
      </c>
      <c r="B427" s="167" t="s">
        <v>606</v>
      </c>
      <c r="C427" s="183" t="s">
        <v>607</v>
      </c>
      <c r="D427" s="168" t="s">
        <v>221</v>
      </c>
      <c r="E427" s="169">
        <v>464.64</v>
      </c>
      <c r="F427" s="170"/>
      <c r="G427" s="171">
        <f>ROUND(E427*F427,2)</f>
        <v>0</v>
      </c>
      <c r="H427" s="170"/>
      <c r="I427" s="171">
        <f>ROUND(E427*H427,2)</f>
        <v>0</v>
      </c>
      <c r="J427" s="170"/>
      <c r="K427" s="171">
        <f>ROUND(E427*J427,2)</f>
        <v>0</v>
      </c>
      <c r="L427" s="171">
        <v>15</v>
      </c>
      <c r="M427" s="171">
        <f>G427*(1+L427/100)</f>
        <v>0</v>
      </c>
      <c r="N427" s="171">
        <v>1.8380000000000001E-2</v>
      </c>
      <c r="O427" s="171">
        <f>ROUND(E427*N427,2)</f>
        <v>8.5399999999999991</v>
      </c>
      <c r="P427" s="171">
        <v>0</v>
      </c>
      <c r="Q427" s="171">
        <f>ROUND(E427*P427,2)</f>
        <v>0</v>
      </c>
      <c r="R427" s="171"/>
      <c r="S427" s="171" t="s">
        <v>222</v>
      </c>
      <c r="T427" s="172" t="s">
        <v>223</v>
      </c>
      <c r="U427" s="157">
        <v>0.13</v>
      </c>
      <c r="V427" s="157">
        <f>ROUND(E427*U427,2)</f>
        <v>60.4</v>
      </c>
      <c r="W427" s="157"/>
      <c r="X427" s="157" t="s">
        <v>187</v>
      </c>
      <c r="Y427" s="147"/>
      <c r="Z427" s="147"/>
      <c r="AA427" s="147"/>
      <c r="AB427" s="147"/>
      <c r="AC427" s="147"/>
      <c r="AD427" s="147"/>
      <c r="AE427" s="147"/>
      <c r="AF427" s="147"/>
      <c r="AG427" s="147" t="s">
        <v>188</v>
      </c>
      <c r="AH427" s="147"/>
      <c r="AI427" s="147"/>
      <c r="AJ427" s="147"/>
      <c r="AK427" s="147"/>
      <c r="AL427" s="147"/>
      <c r="AM427" s="147"/>
      <c r="AN427" s="147"/>
      <c r="AO427" s="147"/>
      <c r="AP427" s="147"/>
      <c r="AQ427" s="147"/>
      <c r="AR427" s="147"/>
      <c r="AS427" s="147"/>
      <c r="AT427" s="147"/>
      <c r="AU427" s="147"/>
      <c r="AV427" s="147"/>
      <c r="AW427" s="147"/>
      <c r="AX427" s="147"/>
      <c r="AY427" s="147"/>
      <c r="AZ427" s="147"/>
      <c r="BA427" s="147"/>
      <c r="BB427" s="147"/>
      <c r="BC427" s="147"/>
      <c r="BD427" s="147"/>
      <c r="BE427" s="147"/>
      <c r="BF427" s="147"/>
      <c r="BG427" s="147"/>
      <c r="BH427" s="147"/>
    </row>
    <row r="428" spans="1:60" outlineLevel="1" x14ac:dyDescent="0.2">
      <c r="A428" s="154"/>
      <c r="B428" s="155"/>
      <c r="C428" s="192" t="s">
        <v>608</v>
      </c>
      <c r="D428" s="187"/>
      <c r="E428" s="188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47"/>
      <c r="Z428" s="147"/>
      <c r="AA428" s="147"/>
      <c r="AB428" s="147"/>
      <c r="AC428" s="147"/>
      <c r="AD428" s="147"/>
      <c r="AE428" s="147"/>
      <c r="AF428" s="147"/>
      <c r="AG428" s="147" t="s">
        <v>225</v>
      </c>
      <c r="AH428" s="147">
        <v>0</v>
      </c>
      <c r="AI428" s="147"/>
      <c r="AJ428" s="147"/>
      <c r="AK428" s="147"/>
      <c r="AL428" s="147"/>
      <c r="AM428" s="147"/>
      <c r="AN428" s="147"/>
      <c r="AO428" s="147"/>
      <c r="AP428" s="147"/>
      <c r="AQ428" s="147"/>
      <c r="AR428" s="147"/>
      <c r="AS428" s="147"/>
      <c r="AT428" s="147"/>
      <c r="AU428" s="147"/>
      <c r="AV428" s="147"/>
      <c r="AW428" s="147"/>
      <c r="AX428" s="147"/>
      <c r="AY428" s="147"/>
      <c r="AZ428" s="147"/>
      <c r="BA428" s="147"/>
      <c r="BB428" s="147"/>
      <c r="BC428" s="147"/>
      <c r="BD428" s="147"/>
      <c r="BE428" s="147"/>
      <c r="BF428" s="147"/>
      <c r="BG428" s="147"/>
      <c r="BH428" s="147"/>
    </row>
    <row r="429" spans="1:60" ht="22.5" outlineLevel="1" x14ac:dyDescent="0.2">
      <c r="A429" s="154"/>
      <c r="B429" s="155"/>
      <c r="C429" s="192" t="s">
        <v>609</v>
      </c>
      <c r="D429" s="187"/>
      <c r="E429" s="188">
        <v>124.8</v>
      </c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47"/>
      <c r="Z429" s="147"/>
      <c r="AA429" s="147"/>
      <c r="AB429" s="147"/>
      <c r="AC429" s="147"/>
      <c r="AD429" s="147"/>
      <c r="AE429" s="147"/>
      <c r="AF429" s="147"/>
      <c r="AG429" s="147" t="s">
        <v>225</v>
      </c>
      <c r="AH429" s="147">
        <v>0</v>
      </c>
      <c r="AI429" s="147"/>
      <c r="AJ429" s="147"/>
      <c r="AK429" s="147"/>
      <c r="AL429" s="147"/>
      <c r="AM429" s="147"/>
      <c r="AN429" s="147"/>
      <c r="AO429" s="147"/>
      <c r="AP429" s="147"/>
      <c r="AQ429" s="147"/>
      <c r="AR429" s="147"/>
      <c r="AS429" s="147"/>
      <c r="AT429" s="147"/>
      <c r="AU429" s="147"/>
      <c r="AV429" s="147"/>
      <c r="AW429" s="147"/>
      <c r="AX429" s="147"/>
      <c r="AY429" s="147"/>
      <c r="AZ429" s="147"/>
      <c r="BA429" s="147"/>
      <c r="BB429" s="147"/>
      <c r="BC429" s="147"/>
      <c r="BD429" s="147"/>
      <c r="BE429" s="147"/>
      <c r="BF429" s="147"/>
      <c r="BG429" s="147"/>
      <c r="BH429" s="147"/>
    </row>
    <row r="430" spans="1:60" ht="22.5" outlineLevel="1" x14ac:dyDescent="0.2">
      <c r="A430" s="154"/>
      <c r="B430" s="155"/>
      <c r="C430" s="192" t="s">
        <v>610</v>
      </c>
      <c r="D430" s="187"/>
      <c r="E430" s="188">
        <v>57.12</v>
      </c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47"/>
      <c r="Z430" s="147"/>
      <c r="AA430" s="147"/>
      <c r="AB430" s="147"/>
      <c r="AC430" s="147"/>
      <c r="AD430" s="147"/>
      <c r="AE430" s="147"/>
      <c r="AF430" s="147"/>
      <c r="AG430" s="147" t="s">
        <v>225</v>
      </c>
      <c r="AH430" s="147">
        <v>0</v>
      </c>
      <c r="AI430" s="147"/>
      <c r="AJ430" s="147"/>
      <c r="AK430" s="147"/>
      <c r="AL430" s="147"/>
      <c r="AM430" s="147"/>
      <c r="AN430" s="147"/>
      <c r="AO430" s="147"/>
      <c r="AP430" s="147"/>
      <c r="AQ430" s="147"/>
      <c r="AR430" s="147"/>
      <c r="AS430" s="147"/>
      <c r="AT430" s="147"/>
      <c r="AU430" s="147"/>
      <c r="AV430" s="147"/>
      <c r="AW430" s="147"/>
      <c r="AX430" s="147"/>
      <c r="AY430" s="147"/>
      <c r="AZ430" s="147"/>
      <c r="BA430" s="147"/>
      <c r="BB430" s="147"/>
      <c r="BC430" s="147"/>
      <c r="BD430" s="147"/>
      <c r="BE430" s="147"/>
      <c r="BF430" s="147"/>
      <c r="BG430" s="147"/>
      <c r="BH430" s="147"/>
    </row>
    <row r="431" spans="1:60" ht="22.5" outlineLevel="1" x14ac:dyDescent="0.2">
      <c r="A431" s="154"/>
      <c r="B431" s="155"/>
      <c r="C431" s="192" t="s">
        <v>611</v>
      </c>
      <c r="D431" s="187"/>
      <c r="E431" s="188">
        <v>112.56</v>
      </c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47"/>
      <c r="Z431" s="147"/>
      <c r="AA431" s="147"/>
      <c r="AB431" s="147"/>
      <c r="AC431" s="147"/>
      <c r="AD431" s="147"/>
      <c r="AE431" s="147"/>
      <c r="AF431" s="147"/>
      <c r="AG431" s="147" t="s">
        <v>225</v>
      </c>
      <c r="AH431" s="147">
        <v>0</v>
      </c>
      <c r="AI431" s="147"/>
      <c r="AJ431" s="147"/>
      <c r="AK431" s="147"/>
      <c r="AL431" s="147"/>
      <c r="AM431" s="147"/>
      <c r="AN431" s="147"/>
      <c r="AO431" s="147"/>
      <c r="AP431" s="147"/>
      <c r="AQ431" s="147"/>
      <c r="AR431" s="147"/>
      <c r="AS431" s="147"/>
      <c r="AT431" s="147"/>
      <c r="AU431" s="147"/>
      <c r="AV431" s="147"/>
      <c r="AW431" s="147"/>
      <c r="AX431" s="147"/>
      <c r="AY431" s="147"/>
      <c r="AZ431" s="147"/>
      <c r="BA431" s="147"/>
      <c r="BB431" s="147"/>
      <c r="BC431" s="147"/>
      <c r="BD431" s="147"/>
      <c r="BE431" s="147"/>
      <c r="BF431" s="147"/>
      <c r="BG431" s="147"/>
      <c r="BH431" s="147"/>
    </row>
    <row r="432" spans="1:60" ht="22.5" outlineLevel="1" x14ac:dyDescent="0.2">
      <c r="A432" s="154"/>
      <c r="B432" s="155"/>
      <c r="C432" s="192" t="s">
        <v>612</v>
      </c>
      <c r="D432" s="187"/>
      <c r="E432" s="188">
        <v>112.56</v>
      </c>
      <c r="F432" s="157"/>
      <c r="G432" s="157"/>
      <c r="H432" s="157"/>
      <c r="I432" s="157"/>
      <c r="J432" s="157"/>
      <c r="K432" s="157"/>
      <c r="L432" s="157"/>
      <c r="M432" s="157"/>
      <c r="N432" s="157"/>
      <c r="O432" s="157"/>
      <c r="P432" s="157"/>
      <c r="Q432" s="157"/>
      <c r="R432" s="157"/>
      <c r="S432" s="157"/>
      <c r="T432" s="157"/>
      <c r="U432" s="157"/>
      <c r="V432" s="157"/>
      <c r="W432" s="157"/>
      <c r="X432" s="157"/>
      <c r="Y432" s="147"/>
      <c r="Z432" s="147"/>
      <c r="AA432" s="147"/>
      <c r="AB432" s="147"/>
      <c r="AC432" s="147"/>
      <c r="AD432" s="147"/>
      <c r="AE432" s="147"/>
      <c r="AF432" s="147"/>
      <c r="AG432" s="147" t="s">
        <v>225</v>
      </c>
      <c r="AH432" s="147">
        <v>0</v>
      </c>
      <c r="AI432" s="147"/>
      <c r="AJ432" s="147"/>
      <c r="AK432" s="147"/>
      <c r="AL432" s="147"/>
      <c r="AM432" s="147"/>
      <c r="AN432" s="147"/>
      <c r="AO432" s="147"/>
      <c r="AP432" s="147"/>
      <c r="AQ432" s="147"/>
      <c r="AR432" s="147"/>
      <c r="AS432" s="147"/>
      <c r="AT432" s="147"/>
      <c r="AU432" s="147"/>
      <c r="AV432" s="147"/>
      <c r="AW432" s="147"/>
      <c r="AX432" s="147"/>
      <c r="AY432" s="147"/>
      <c r="AZ432" s="147"/>
      <c r="BA432" s="147"/>
      <c r="BB432" s="147"/>
      <c r="BC432" s="147"/>
      <c r="BD432" s="147"/>
      <c r="BE432" s="147"/>
      <c r="BF432" s="147"/>
      <c r="BG432" s="147"/>
      <c r="BH432" s="147"/>
    </row>
    <row r="433" spans="1:60" ht="22.5" outlineLevel="1" x14ac:dyDescent="0.2">
      <c r="A433" s="154"/>
      <c r="B433" s="155"/>
      <c r="C433" s="192" t="s">
        <v>613</v>
      </c>
      <c r="D433" s="187"/>
      <c r="E433" s="188">
        <v>28.8</v>
      </c>
      <c r="F433" s="157"/>
      <c r="G433" s="157"/>
      <c r="H433" s="157"/>
      <c r="I433" s="157"/>
      <c r="J433" s="157"/>
      <c r="K433" s="157"/>
      <c r="L433" s="157"/>
      <c r="M433" s="157"/>
      <c r="N433" s="157"/>
      <c r="O433" s="157"/>
      <c r="P433" s="157"/>
      <c r="Q433" s="157"/>
      <c r="R433" s="157"/>
      <c r="S433" s="157"/>
      <c r="T433" s="157"/>
      <c r="U433" s="157"/>
      <c r="V433" s="157"/>
      <c r="W433" s="157"/>
      <c r="X433" s="157"/>
      <c r="Y433" s="147"/>
      <c r="Z433" s="147"/>
      <c r="AA433" s="147"/>
      <c r="AB433" s="147"/>
      <c r="AC433" s="147"/>
      <c r="AD433" s="147"/>
      <c r="AE433" s="147"/>
      <c r="AF433" s="147"/>
      <c r="AG433" s="147" t="s">
        <v>225</v>
      </c>
      <c r="AH433" s="147">
        <v>0</v>
      </c>
      <c r="AI433" s="147"/>
      <c r="AJ433" s="147"/>
      <c r="AK433" s="147"/>
      <c r="AL433" s="147"/>
      <c r="AM433" s="147"/>
      <c r="AN433" s="147"/>
      <c r="AO433" s="147"/>
      <c r="AP433" s="147"/>
      <c r="AQ433" s="147"/>
      <c r="AR433" s="147"/>
      <c r="AS433" s="147"/>
      <c r="AT433" s="147"/>
      <c r="AU433" s="147"/>
      <c r="AV433" s="147"/>
      <c r="AW433" s="147"/>
      <c r="AX433" s="147"/>
      <c r="AY433" s="147"/>
      <c r="AZ433" s="147"/>
      <c r="BA433" s="147"/>
      <c r="BB433" s="147"/>
      <c r="BC433" s="147"/>
      <c r="BD433" s="147"/>
      <c r="BE433" s="147"/>
      <c r="BF433" s="147"/>
      <c r="BG433" s="147"/>
      <c r="BH433" s="147"/>
    </row>
    <row r="434" spans="1:60" ht="22.5" outlineLevel="1" x14ac:dyDescent="0.2">
      <c r="A434" s="154"/>
      <c r="B434" s="155"/>
      <c r="C434" s="192" t="s">
        <v>614</v>
      </c>
      <c r="D434" s="187"/>
      <c r="E434" s="188">
        <v>28.8</v>
      </c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47"/>
      <c r="Z434" s="147"/>
      <c r="AA434" s="147"/>
      <c r="AB434" s="147"/>
      <c r="AC434" s="147"/>
      <c r="AD434" s="147"/>
      <c r="AE434" s="147"/>
      <c r="AF434" s="147"/>
      <c r="AG434" s="147" t="s">
        <v>225</v>
      </c>
      <c r="AH434" s="147">
        <v>0</v>
      </c>
      <c r="AI434" s="147"/>
      <c r="AJ434" s="147"/>
      <c r="AK434" s="147"/>
      <c r="AL434" s="147"/>
      <c r="AM434" s="147"/>
      <c r="AN434" s="147"/>
      <c r="AO434" s="147"/>
      <c r="AP434" s="147"/>
      <c r="AQ434" s="147"/>
      <c r="AR434" s="147"/>
      <c r="AS434" s="147"/>
      <c r="AT434" s="147"/>
      <c r="AU434" s="147"/>
      <c r="AV434" s="147"/>
      <c r="AW434" s="147"/>
      <c r="AX434" s="147"/>
      <c r="AY434" s="147"/>
      <c r="AZ434" s="147"/>
      <c r="BA434" s="147"/>
      <c r="BB434" s="147"/>
      <c r="BC434" s="147"/>
      <c r="BD434" s="147"/>
      <c r="BE434" s="147"/>
      <c r="BF434" s="147"/>
      <c r="BG434" s="147"/>
      <c r="BH434" s="147"/>
    </row>
    <row r="435" spans="1:60" outlineLevel="1" x14ac:dyDescent="0.2">
      <c r="A435" s="166">
        <v>86</v>
      </c>
      <c r="B435" s="167" t="s">
        <v>615</v>
      </c>
      <c r="C435" s="183" t="s">
        <v>616</v>
      </c>
      <c r="D435" s="168" t="s">
        <v>221</v>
      </c>
      <c r="E435" s="169">
        <v>5166.4799999999996</v>
      </c>
      <c r="F435" s="170"/>
      <c r="G435" s="171">
        <f>ROUND(E435*F435,2)</f>
        <v>0</v>
      </c>
      <c r="H435" s="170"/>
      <c r="I435" s="171">
        <f>ROUND(E435*H435,2)</f>
        <v>0</v>
      </c>
      <c r="J435" s="170"/>
      <c r="K435" s="171">
        <f>ROUND(E435*J435,2)</f>
        <v>0</v>
      </c>
      <c r="L435" s="171">
        <v>15</v>
      </c>
      <c r="M435" s="171">
        <f>G435*(1+L435/100)</f>
        <v>0</v>
      </c>
      <c r="N435" s="171">
        <v>1.8380000000000001E-2</v>
      </c>
      <c r="O435" s="171">
        <f>ROUND(E435*N435,2)</f>
        <v>94.96</v>
      </c>
      <c r="P435" s="171">
        <v>0</v>
      </c>
      <c r="Q435" s="171">
        <f>ROUND(E435*P435,2)</f>
        <v>0</v>
      </c>
      <c r="R435" s="171"/>
      <c r="S435" s="171" t="s">
        <v>222</v>
      </c>
      <c r="T435" s="172" t="s">
        <v>223</v>
      </c>
      <c r="U435" s="157">
        <v>0.13900000000000001</v>
      </c>
      <c r="V435" s="157">
        <f>ROUND(E435*U435,2)</f>
        <v>718.14</v>
      </c>
      <c r="W435" s="157"/>
      <c r="X435" s="157" t="s">
        <v>187</v>
      </c>
      <c r="Y435" s="147"/>
      <c r="Z435" s="147"/>
      <c r="AA435" s="147"/>
      <c r="AB435" s="147"/>
      <c r="AC435" s="147"/>
      <c r="AD435" s="147"/>
      <c r="AE435" s="147"/>
      <c r="AF435" s="147"/>
      <c r="AG435" s="147" t="s">
        <v>188</v>
      </c>
      <c r="AH435" s="147"/>
      <c r="AI435" s="147"/>
      <c r="AJ435" s="147"/>
      <c r="AK435" s="147"/>
      <c r="AL435" s="147"/>
      <c r="AM435" s="147"/>
      <c r="AN435" s="147"/>
      <c r="AO435" s="147"/>
      <c r="AP435" s="147"/>
      <c r="AQ435" s="147"/>
      <c r="AR435" s="147"/>
      <c r="AS435" s="147"/>
      <c r="AT435" s="147"/>
      <c r="AU435" s="147"/>
      <c r="AV435" s="147"/>
      <c r="AW435" s="147"/>
      <c r="AX435" s="147"/>
      <c r="AY435" s="147"/>
      <c r="AZ435" s="147"/>
      <c r="BA435" s="147"/>
      <c r="BB435" s="147"/>
      <c r="BC435" s="147"/>
      <c r="BD435" s="147"/>
      <c r="BE435" s="147"/>
      <c r="BF435" s="147"/>
      <c r="BG435" s="147"/>
      <c r="BH435" s="147"/>
    </row>
    <row r="436" spans="1:60" outlineLevel="1" x14ac:dyDescent="0.2">
      <c r="A436" s="154"/>
      <c r="B436" s="155"/>
      <c r="C436" s="192" t="s">
        <v>439</v>
      </c>
      <c r="D436" s="187"/>
      <c r="E436" s="188"/>
      <c r="F436" s="157"/>
      <c r="G436" s="157"/>
      <c r="H436" s="157"/>
      <c r="I436" s="157"/>
      <c r="J436" s="157"/>
      <c r="K436" s="157"/>
      <c r="L436" s="157"/>
      <c r="M436" s="157"/>
      <c r="N436" s="157"/>
      <c r="O436" s="157"/>
      <c r="P436" s="157"/>
      <c r="Q436" s="157"/>
      <c r="R436" s="157"/>
      <c r="S436" s="157"/>
      <c r="T436" s="157"/>
      <c r="U436" s="157"/>
      <c r="V436" s="157"/>
      <c r="W436" s="157"/>
      <c r="X436" s="157"/>
      <c r="Y436" s="147"/>
      <c r="Z436" s="147"/>
      <c r="AA436" s="147"/>
      <c r="AB436" s="147"/>
      <c r="AC436" s="147"/>
      <c r="AD436" s="147"/>
      <c r="AE436" s="147"/>
      <c r="AF436" s="147"/>
      <c r="AG436" s="147" t="s">
        <v>225</v>
      </c>
      <c r="AH436" s="147">
        <v>0</v>
      </c>
      <c r="AI436" s="147"/>
      <c r="AJ436" s="147"/>
      <c r="AK436" s="147"/>
      <c r="AL436" s="147"/>
      <c r="AM436" s="147"/>
      <c r="AN436" s="147"/>
      <c r="AO436" s="147"/>
      <c r="AP436" s="147"/>
      <c r="AQ436" s="147"/>
      <c r="AR436" s="147"/>
      <c r="AS436" s="147"/>
      <c r="AT436" s="147"/>
      <c r="AU436" s="147"/>
      <c r="AV436" s="147"/>
      <c r="AW436" s="147"/>
      <c r="AX436" s="147"/>
      <c r="AY436" s="147"/>
      <c r="AZ436" s="147"/>
      <c r="BA436" s="147"/>
      <c r="BB436" s="147"/>
      <c r="BC436" s="147"/>
      <c r="BD436" s="147"/>
      <c r="BE436" s="147"/>
      <c r="BF436" s="147"/>
      <c r="BG436" s="147"/>
      <c r="BH436" s="147"/>
    </row>
    <row r="437" spans="1:60" ht="22.5" outlineLevel="1" x14ac:dyDescent="0.2">
      <c r="A437" s="154"/>
      <c r="B437" s="155"/>
      <c r="C437" s="192" t="s">
        <v>617</v>
      </c>
      <c r="D437" s="187"/>
      <c r="E437" s="188">
        <v>2583.2399999999998</v>
      </c>
      <c r="F437" s="157"/>
      <c r="G437" s="157"/>
      <c r="H437" s="157"/>
      <c r="I437" s="157"/>
      <c r="J437" s="157"/>
      <c r="K437" s="157"/>
      <c r="L437" s="157"/>
      <c r="M437" s="157"/>
      <c r="N437" s="157"/>
      <c r="O437" s="157"/>
      <c r="P437" s="157"/>
      <c r="Q437" s="157"/>
      <c r="R437" s="157"/>
      <c r="S437" s="157"/>
      <c r="T437" s="157"/>
      <c r="U437" s="157"/>
      <c r="V437" s="157"/>
      <c r="W437" s="157"/>
      <c r="X437" s="157"/>
      <c r="Y437" s="147"/>
      <c r="Z437" s="147"/>
      <c r="AA437" s="147"/>
      <c r="AB437" s="147"/>
      <c r="AC437" s="147"/>
      <c r="AD437" s="147"/>
      <c r="AE437" s="147"/>
      <c r="AF437" s="147"/>
      <c r="AG437" s="147" t="s">
        <v>225</v>
      </c>
      <c r="AH437" s="147">
        <v>0</v>
      </c>
      <c r="AI437" s="147"/>
      <c r="AJ437" s="147"/>
      <c r="AK437" s="147"/>
      <c r="AL437" s="147"/>
      <c r="AM437" s="147"/>
      <c r="AN437" s="147"/>
      <c r="AO437" s="147"/>
      <c r="AP437" s="147"/>
      <c r="AQ437" s="147"/>
      <c r="AR437" s="147"/>
      <c r="AS437" s="147"/>
      <c r="AT437" s="147"/>
      <c r="AU437" s="147"/>
      <c r="AV437" s="147"/>
      <c r="AW437" s="147"/>
      <c r="AX437" s="147"/>
      <c r="AY437" s="147"/>
      <c r="AZ437" s="147"/>
      <c r="BA437" s="147"/>
      <c r="BB437" s="147"/>
      <c r="BC437" s="147"/>
      <c r="BD437" s="147"/>
      <c r="BE437" s="147"/>
      <c r="BF437" s="147"/>
      <c r="BG437" s="147"/>
      <c r="BH437" s="147"/>
    </row>
    <row r="438" spans="1:60" ht="22.5" outlineLevel="1" x14ac:dyDescent="0.2">
      <c r="A438" s="154"/>
      <c r="B438" s="155"/>
      <c r="C438" s="192" t="s">
        <v>618</v>
      </c>
      <c r="D438" s="187"/>
      <c r="E438" s="188">
        <v>2583.2399999999998</v>
      </c>
      <c r="F438" s="157"/>
      <c r="G438" s="157"/>
      <c r="H438" s="157"/>
      <c r="I438" s="157"/>
      <c r="J438" s="157"/>
      <c r="K438" s="157"/>
      <c r="L438" s="157"/>
      <c r="M438" s="157"/>
      <c r="N438" s="157"/>
      <c r="O438" s="157"/>
      <c r="P438" s="157"/>
      <c r="Q438" s="157"/>
      <c r="R438" s="157"/>
      <c r="S438" s="157"/>
      <c r="T438" s="157"/>
      <c r="U438" s="157"/>
      <c r="V438" s="157"/>
      <c r="W438" s="157"/>
      <c r="X438" s="157"/>
      <c r="Y438" s="147"/>
      <c r="Z438" s="147"/>
      <c r="AA438" s="147"/>
      <c r="AB438" s="147"/>
      <c r="AC438" s="147"/>
      <c r="AD438" s="147"/>
      <c r="AE438" s="147"/>
      <c r="AF438" s="147"/>
      <c r="AG438" s="147" t="s">
        <v>225</v>
      </c>
      <c r="AH438" s="147">
        <v>0</v>
      </c>
      <c r="AI438" s="147"/>
      <c r="AJ438" s="147"/>
      <c r="AK438" s="147"/>
      <c r="AL438" s="147"/>
      <c r="AM438" s="147"/>
      <c r="AN438" s="147"/>
      <c r="AO438" s="147"/>
      <c r="AP438" s="147"/>
      <c r="AQ438" s="147"/>
      <c r="AR438" s="147"/>
      <c r="AS438" s="147"/>
      <c r="AT438" s="147"/>
      <c r="AU438" s="147"/>
      <c r="AV438" s="147"/>
      <c r="AW438" s="147"/>
      <c r="AX438" s="147"/>
      <c r="AY438" s="147"/>
      <c r="AZ438" s="147"/>
      <c r="BA438" s="147"/>
      <c r="BB438" s="147"/>
      <c r="BC438" s="147"/>
      <c r="BD438" s="147"/>
      <c r="BE438" s="147"/>
      <c r="BF438" s="147"/>
      <c r="BG438" s="147"/>
      <c r="BH438" s="147"/>
    </row>
    <row r="439" spans="1:60" outlineLevel="1" x14ac:dyDescent="0.2">
      <c r="A439" s="166">
        <v>87</v>
      </c>
      <c r="B439" s="167" t="s">
        <v>619</v>
      </c>
      <c r="C439" s="183" t="s">
        <v>620</v>
      </c>
      <c r="D439" s="168" t="s">
        <v>221</v>
      </c>
      <c r="E439" s="169">
        <v>2323.1999999999998</v>
      </c>
      <c r="F439" s="170"/>
      <c r="G439" s="171">
        <f>ROUND(E439*F439,2)</f>
        <v>0</v>
      </c>
      <c r="H439" s="170"/>
      <c r="I439" s="171">
        <f>ROUND(E439*H439,2)</f>
        <v>0</v>
      </c>
      <c r="J439" s="170"/>
      <c r="K439" s="171">
        <f>ROUND(E439*J439,2)</f>
        <v>0</v>
      </c>
      <c r="L439" s="171">
        <v>15</v>
      </c>
      <c r="M439" s="171">
        <f>G439*(1+L439/100)</f>
        <v>0</v>
      </c>
      <c r="N439" s="171">
        <v>8.4999999999999995E-4</v>
      </c>
      <c r="O439" s="171">
        <f>ROUND(E439*N439,2)</f>
        <v>1.97</v>
      </c>
      <c r="P439" s="171">
        <v>0</v>
      </c>
      <c r="Q439" s="171">
        <f>ROUND(E439*P439,2)</f>
        <v>0</v>
      </c>
      <c r="R439" s="171"/>
      <c r="S439" s="171" t="s">
        <v>222</v>
      </c>
      <c r="T439" s="172" t="s">
        <v>223</v>
      </c>
      <c r="U439" s="157">
        <v>6.0000000000000001E-3</v>
      </c>
      <c r="V439" s="157">
        <f>ROUND(E439*U439,2)</f>
        <v>13.94</v>
      </c>
      <c r="W439" s="157"/>
      <c r="X439" s="157" t="s">
        <v>187</v>
      </c>
      <c r="Y439" s="147"/>
      <c r="Z439" s="147"/>
      <c r="AA439" s="147"/>
      <c r="AB439" s="147"/>
      <c r="AC439" s="147"/>
      <c r="AD439" s="147"/>
      <c r="AE439" s="147"/>
      <c r="AF439" s="147"/>
      <c r="AG439" s="147" t="s">
        <v>188</v>
      </c>
      <c r="AH439" s="147"/>
      <c r="AI439" s="147"/>
      <c r="AJ439" s="147"/>
      <c r="AK439" s="147"/>
      <c r="AL439" s="147"/>
      <c r="AM439" s="147"/>
      <c r="AN439" s="147"/>
      <c r="AO439" s="147"/>
      <c r="AP439" s="147"/>
      <c r="AQ439" s="147"/>
      <c r="AR439" s="147"/>
      <c r="AS439" s="147"/>
      <c r="AT439" s="147"/>
      <c r="AU439" s="147"/>
      <c r="AV439" s="147"/>
      <c r="AW439" s="147"/>
      <c r="AX439" s="147"/>
      <c r="AY439" s="147"/>
      <c r="AZ439" s="147"/>
      <c r="BA439" s="147"/>
      <c r="BB439" s="147"/>
      <c r="BC439" s="147"/>
      <c r="BD439" s="147"/>
      <c r="BE439" s="147"/>
      <c r="BF439" s="147"/>
      <c r="BG439" s="147"/>
      <c r="BH439" s="147"/>
    </row>
    <row r="440" spans="1:60" outlineLevel="1" x14ac:dyDescent="0.2">
      <c r="A440" s="154"/>
      <c r="B440" s="155"/>
      <c r="C440" s="193" t="s">
        <v>299</v>
      </c>
      <c r="D440" s="189"/>
      <c r="E440" s="190"/>
      <c r="F440" s="157"/>
      <c r="G440" s="157"/>
      <c r="H440" s="157"/>
      <c r="I440" s="157"/>
      <c r="J440" s="157"/>
      <c r="K440" s="157"/>
      <c r="L440" s="157"/>
      <c r="M440" s="157"/>
      <c r="N440" s="157"/>
      <c r="O440" s="157"/>
      <c r="P440" s="157"/>
      <c r="Q440" s="157"/>
      <c r="R440" s="157"/>
      <c r="S440" s="157"/>
      <c r="T440" s="157"/>
      <c r="U440" s="157"/>
      <c r="V440" s="157"/>
      <c r="W440" s="157"/>
      <c r="X440" s="157"/>
      <c r="Y440" s="147"/>
      <c r="Z440" s="147"/>
      <c r="AA440" s="147"/>
      <c r="AB440" s="147"/>
      <c r="AC440" s="147"/>
      <c r="AD440" s="147"/>
      <c r="AE440" s="147"/>
      <c r="AF440" s="147"/>
      <c r="AG440" s="147" t="s">
        <v>225</v>
      </c>
      <c r="AH440" s="147"/>
      <c r="AI440" s="147"/>
      <c r="AJ440" s="147"/>
      <c r="AK440" s="147"/>
      <c r="AL440" s="147"/>
      <c r="AM440" s="147"/>
      <c r="AN440" s="147"/>
      <c r="AO440" s="147"/>
      <c r="AP440" s="147"/>
      <c r="AQ440" s="147"/>
      <c r="AR440" s="147"/>
      <c r="AS440" s="147"/>
      <c r="AT440" s="147"/>
      <c r="AU440" s="147"/>
      <c r="AV440" s="147"/>
      <c r="AW440" s="147"/>
      <c r="AX440" s="147"/>
      <c r="AY440" s="147"/>
      <c r="AZ440" s="147"/>
      <c r="BA440" s="147"/>
      <c r="BB440" s="147"/>
      <c r="BC440" s="147"/>
      <c r="BD440" s="147"/>
      <c r="BE440" s="147"/>
      <c r="BF440" s="147"/>
      <c r="BG440" s="147"/>
      <c r="BH440" s="147"/>
    </row>
    <row r="441" spans="1:60" outlineLevel="1" x14ac:dyDescent="0.2">
      <c r="A441" s="154"/>
      <c r="B441" s="155"/>
      <c r="C441" s="194" t="s">
        <v>621</v>
      </c>
      <c r="D441" s="189"/>
      <c r="E441" s="190"/>
      <c r="F441" s="157"/>
      <c r="G441" s="157"/>
      <c r="H441" s="157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/>
      <c r="S441" s="157"/>
      <c r="T441" s="157"/>
      <c r="U441" s="157"/>
      <c r="V441" s="157"/>
      <c r="W441" s="157"/>
      <c r="X441" s="157"/>
      <c r="Y441" s="147"/>
      <c r="Z441" s="147"/>
      <c r="AA441" s="147"/>
      <c r="AB441" s="147"/>
      <c r="AC441" s="147"/>
      <c r="AD441" s="147"/>
      <c r="AE441" s="147"/>
      <c r="AF441" s="147"/>
      <c r="AG441" s="147" t="s">
        <v>225</v>
      </c>
      <c r="AH441" s="147">
        <v>2</v>
      </c>
      <c r="AI441" s="147"/>
      <c r="AJ441" s="147"/>
      <c r="AK441" s="147"/>
      <c r="AL441" s="147"/>
      <c r="AM441" s="147"/>
      <c r="AN441" s="147"/>
      <c r="AO441" s="147"/>
      <c r="AP441" s="147"/>
      <c r="AQ441" s="147"/>
      <c r="AR441" s="147"/>
      <c r="AS441" s="147"/>
      <c r="AT441" s="147"/>
      <c r="AU441" s="147"/>
      <c r="AV441" s="147"/>
      <c r="AW441" s="147"/>
      <c r="AX441" s="147"/>
      <c r="AY441" s="147"/>
      <c r="AZ441" s="147"/>
      <c r="BA441" s="147"/>
      <c r="BB441" s="147"/>
      <c r="BC441" s="147"/>
      <c r="BD441" s="147"/>
      <c r="BE441" s="147"/>
      <c r="BF441" s="147"/>
      <c r="BG441" s="147"/>
      <c r="BH441" s="147"/>
    </row>
    <row r="442" spans="1:60" ht="22.5" outlineLevel="1" x14ac:dyDescent="0.2">
      <c r="A442" s="154"/>
      <c r="B442" s="155"/>
      <c r="C442" s="194" t="s">
        <v>622</v>
      </c>
      <c r="D442" s="189"/>
      <c r="E442" s="190">
        <v>124.8</v>
      </c>
      <c r="F442" s="157"/>
      <c r="G442" s="157"/>
      <c r="H442" s="157"/>
      <c r="I442" s="157"/>
      <c r="J442" s="157"/>
      <c r="K442" s="157"/>
      <c r="L442" s="157"/>
      <c r="M442" s="157"/>
      <c r="N442" s="157"/>
      <c r="O442" s="157"/>
      <c r="P442" s="157"/>
      <c r="Q442" s="157"/>
      <c r="R442" s="157"/>
      <c r="S442" s="157"/>
      <c r="T442" s="157"/>
      <c r="U442" s="157"/>
      <c r="V442" s="157"/>
      <c r="W442" s="157"/>
      <c r="X442" s="157"/>
      <c r="Y442" s="147"/>
      <c r="Z442" s="147"/>
      <c r="AA442" s="147"/>
      <c r="AB442" s="147"/>
      <c r="AC442" s="147"/>
      <c r="AD442" s="147"/>
      <c r="AE442" s="147"/>
      <c r="AF442" s="147"/>
      <c r="AG442" s="147" t="s">
        <v>225</v>
      </c>
      <c r="AH442" s="147">
        <v>2</v>
      </c>
      <c r="AI442" s="147"/>
      <c r="AJ442" s="147"/>
      <c r="AK442" s="147"/>
      <c r="AL442" s="147"/>
      <c r="AM442" s="147"/>
      <c r="AN442" s="147"/>
      <c r="AO442" s="147"/>
      <c r="AP442" s="147"/>
      <c r="AQ442" s="147"/>
      <c r="AR442" s="147"/>
      <c r="AS442" s="147"/>
      <c r="AT442" s="147"/>
      <c r="AU442" s="147"/>
      <c r="AV442" s="147"/>
      <c r="AW442" s="147"/>
      <c r="AX442" s="147"/>
      <c r="AY442" s="147"/>
      <c r="AZ442" s="147"/>
      <c r="BA442" s="147"/>
      <c r="BB442" s="147"/>
      <c r="BC442" s="147"/>
      <c r="BD442" s="147"/>
      <c r="BE442" s="147"/>
      <c r="BF442" s="147"/>
      <c r="BG442" s="147"/>
      <c r="BH442" s="147"/>
    </row>
    <row r="443" spans="1:60" ht="22.5" outlineLevel="1" x14ac:dyDescent="0.2">
      <c r="A443" s="154"/>
      <c r="B443" s="155"/>
      <c r="C443" s="194" t="s">
        <v>623</v>
      </c>
      <c r="D443" s="189"/>
      <c r="E443" s="190">
        <v>57.12</v>
      </c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  <c r="S443" s="157"/>
      <c r="T443" s="157"/>
      <c r="U443" s="157"/>
      <c r="V443" s="157"/>
      <c r="W443" s="157"/>
      <c r="X443" s="157"/>
      <c r="Y443" s="147"/>
      <c r="Z443" s="147"/>
      <c r="AA443" s="147"/>
      <c r="AB443" s="147"/>
      <c r="AC443" s="147"/>
      <c r="AD443" s="147"/>
      <c r="AE443" s="147"/>
      <c r="AF443" s="147"/>
      <c r="AG443" s="147" t="s">
        <v>225</v>
      </c>
      <c r="AH443" s="147">
        <v>2</v>
      </c>
      <c r="AI443" s="147"/>
      <c r="AJ443" s="147"/>
      <c r="AK443" s="147"/>
      <c r="AL443" s="147"/>
      <c r="AM443" s="147"/>
      <c r="AN443" s="147"/>
      <c r="AO443" s="147"/>
      <c r="AP443" s="147"/>
      <c r="AQ443" s="147"/>
      <c r="AR443" s="147"/>
      <c r="AS443" s="147"/>
      <c r="AT443" s="147"/>
      <c r="AU443" s="147"/>
      <c r="AV443" s="147"/>
      <c r="AW443" s="147"/>
      <c r="AX443" s="147"/>
      <c r="AY443" s="147"/>
      <c r="AZ443" s="147"/>
      <c r="BA443" s="147"/>
      <c r="BB443" s="147"/>
      <c r="BC443" s="147"/>
      <c r="BD443" s="147"/>
      <c r="BE443" s="147"/>
      <c r="BF443" s="147"/>
      <c r="BG443" s="147"/>
      <c r="BH443" s="147"/>
    </row>
    <row r="444" spans="1:60" ht="22.5" outlineLevel="1" x14ac:dyDescent="0.2">
      <c r="A444" s="154"/>
      <c r="B444" s="155"/>
      <c r="C444" s="194" t="s">
        <v>624</v>
      </c>
      <c r="D444" s="189"/>
      <c r="E444" s="190">
        <v>112.56</v>
      </c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  <c r="S444" s="157"/>
      <c r="T444" s="157"/>
      <c r="U444" s="157"/>
      <c r="V444" s="157"/>
      <c r="W444" s="157"/>
      <c r="X444" s="157"/>
      <c r="Y444" s="147"/>
      <c r="Z444" s="147"/>
      <c r="AA444" s="147"/>
      <c r="AB444" s="147"/>
      <c r="AC444" s="147"/>
      <c r="AD444" s="147"/>
      <c r="AE444" s="147"/>
      <c r="AF444" s="147"/>
      <c r="AG444" s="147" t="s">
        <v>225</v>
      </c>
      <c r="AH444" s="147">
        <v>2</v>
      </c>
      <c r="AI444" s="147"/>
      <c r="AJ444" s="147"/>
      <c r="AK444" s="147"/>
      <c r="AL444" s="147"/>
      <c r="AM444" s="147"/>
      <c r="AN444" s="147"/>
      <c r="AO444" s="147"/>
      <c r="AP444" s="147"/>
      <c r="AQ444" s="147"/>
      <c r="AR444" s="147"/>
      <c r="AS444" s="147"/>
      <c r="AT444" s="147"/>
      <c r="AU444" s="147"/>
      <c r="AV444" s="147"/>
      <c r="AW444" s="147"/>
      <c r="AX444" s="147"/>
      <c r="AY444" s="147"/>
      <c r="AZ444" s="147"/>
      <c r="BA444" s="147"/>
      <c r="BB444" s="147"/>
      <c r="BC444" s="147"/>
      <c r="BD444" s="147"/>
      <c r="BE444" s="147"/>
      <c r="BF444" s="147"/>
      <c r="BG444" s="147"/>
      <c r="BH444" s="147"/>
    </row>
    <row r="445" spans="1:60" ht="22.5" outlineLevel="1" x14ac:dyDescent="0.2">
      <c r="A445" s="154"/>
      <c r="B445" s="155"/>
      <c r="C445" s="194" t="s">
        <v>625</v>
      </c>
      <c r="D445" s="189"/>
      <c r="E445" s="190">
        <v>112.56</v>
      </c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157"/>
      <c r="S445" s="157"/>
      <c r="T445" s="157"/>
      <c r="U445" s="157"/>
      <c r="V445" s="157"/>
      <c r="W445" s="157"/>
      <c r="X445" s="157"/>
      <c r="Y445" s="147"/>
      <c r="Z445" s="147"/>
      <c r="AA445" s="147"/>
      <c r="AB445" s="147"/>
      <c r="AC445" s="147"/>
      <c r="AD445" s="147"/>
      <c r="AE445" s="147"/>
      <c r="AF445" s="147"/>
      <c r="AG445" s="147" t="s">
        <v>225</v>
      </c>
      <c r="AH445" s="147">
        <v>2</v>
      </c>
      <c r="AI445" s="147"/>
      <c r="AJ445" s="147"/>
      <c r="AK445" s="147"/>
      <c r="AL445" s="147"/>
      <c r="AM445" s="147"/>
      <c r="AN445" s="147"/>
      <c r="AO445" s="147"/>
      <c r="AP445" s="147"/>
      <c r="AQ445" s="147"/>
      <c r="AR445" s="147"/>
      <c r="AS445" s="147"/>
      <c r="AT445" s="147"/>
      <c r="AU445" s="147"/>
      <c r="AV445" s="147"/>
      <c r="AW445" s="147"/>
      <c r="AX445" s="147"/>
      <c r="AY445" s="147"/>
      <c r="AZ445" s="147"/>
      <c r="BA445" s="147"/>
      <c r="BB445" s="147"/>
      <c r="BC445" s="147"/>
      <c r="BD445" s="147"/>
      <c r="BE445" s="147"/>
      <c r="BF445" s="147"/>
      <c r="BG445" s="147"/>
      <c r="BH445" s="147"/>
    </row>
    <row r="446" spans="1:60" ht="22.5" outlineLevel="1" x14ac:dyDescent="0.2">
      <c r="A446" s="154"/>
      <c r="B446" s="155"/>
      <c r="C446" s="194" t="s">
        <v>626</v>
      </c>
      <c r="D446" s="189"/>
      <c r="E446" s="190">
        <v>28.8</v>
      </c>
      <c r="F446" s="157"/>
      <c r="G446" s="157"/>
      <c r="H446" s="157"/>
      <c r="I446" s="157"/>
      <c r="J446" s="157"/>
      <c r="K446" s="157"/>
      <c r="L446" s="157"/>
      <c r="M446" s="157"/>
      <c r="N446" s="157"/>
      <c r="O446" s="157"/>
      <c r="P446" s="157"/>
      <c r="Q446" s="157"/>
      <c r="R446" s="157"/>
      <c r="S446" s="157"/>
      <c r="T446" s="157"/>
      <c r="U446" s="157"/>
      <c r="V446" s="157"/>
      <c r="W446" s="157"/>
      <c r="X446" s="157"/>
      <c r="Y446" s="147"/>
      <c r="Z446" s="147"/>
      <c r="AA446" s="147"/>
      <c r="AB446" s="147"/>
      <c r="AC446" s="147"/>
      <c r="AD446" s="147"/>
      <c r="AE446" s="147"/>
      <c r="AF446" s="147"/>
      <c r="AG446" s="147" t="s">
        <v>225</v>
      </c>
      <c r="AH446" s="147">
        <v>2</v>
      </c>
      <c r="AI446" s="147"/>
      <c r="AJ446" s="147"/>
      <c r="AK446" s="147"/>
      <c r="AL446" s="147"/>
      <c r="AM446" s="147"/>
      <c r="AN446" s="147"/>
      <c r="AO446" s="147"/>
      <c r="AP446" s="147"/>
      <c r="AQ446" s="147"/>
      <c r="AR446" s="147"/>
      <c r="AS446" s="147"/>
      <c r="AT446" s="147"/>
      <c r="AU446" s="147"/>
      <c r="AV446" s="147"/>
      <c r="AW446" s="147"/>
      <c r="AX446" s="147"/>
      <c r="AY446" s="147"/>
      <c r="AZ446" s="147"/>
      <c r="BA446" s="147"/>
      <c r="BB446" s="147"/>
      <c r="BC446" s="147"/>
      <c r="BD446" s="147"/>
      <c r="BE446" s="147"/>
      <c r="BF446" s="147"/>
      <c r="BG446" s="147"/>
      <c r="BH446" s="147"/>
    </row>
    <row r="447" spans="1:60" ht="22.5" outlineLevel="1" x14ac:dyDescent="0.2">
      <c r="A447" s="154"/>
      <c r="B447" s="155"/>
      <c r="C447" s="194" t="s">
        <v>627</v>
      </c>
      <c r="D447" s="189"/>
      <c r="E447" s="190">
        <v>28.8</v>
      </c>
      <c r="F447" s="157"/>
      <c r="G447" s="157"/>
      <c r="H447" s="157"/>
      <c r="I447" s="157"/>
      <c r="J447" s="157"/>
      <c r="K447" s="157"/>
      <c r="L447" s="157"/>
      <c r="M447" s="157"/>
      <c r="N447" s="157"/>
      <c r="O447" s="157"/>
      <c r="P447" s="157"/>
      <c r="Q447" s="157"/>
      <c r="R447" s="157"/>
      <c r="S447" s="157"/>
      <c r="T447" s="157"/>
      <c r="U447" s="157"/>
      <c r="V447" s="157"/>
      <c r="W447" s="157"/>
      <c r="X447" s="157"/>
      <c r="Y447" s="147"/>
      <c r="Z447" s="147"/>
      <c r="AA447" s="147"/>
      <c r="AB447" s="147"/>
      <c r="AC447" s="147"/>
      <c r="AD447" s="147"/>
      <c r="AE447" s="147"/>
      <c r="AF447" s="147"/>
      <c r="AG447" s="147" t="s">
        <v>225</v>
      </c>
      <c r="AH447" s="147">
        <v>2</v>
      </c>
      <c r="AI447" s="147"/>
      <c r="AJ447" s="147"/>
      <c r="AK447" s="147"/>
      <c r="AL447" s="147"/>
      <c r="AM447" s="147"/>
      <c r="AN447" s="147"/>
      <c r="AO447" s="147"/>
      <c r="AP447" s="147"/>
      <c r="AQ447" s="147"/>
      <c r="AR447" s="147"/>
      <c r="AS447" s="147"/>
      <c r="AT447" s="147"/>
      <c r="AU447" s="147"/>
      <c r="AV447" s="147"/>
      <c r="AW447" s="147"/>
      <c r="AX447" s="147"/>
      <c r="AY447" s="147"/>
      <c r="AZ447" s="147"/>
      <c r="BA447" s="147"/>
      <c r="BB447" s="147"/>
      <c r="BC447" s="147"/>
      <c r="BD447" s="147"/>
      <c r="BE447" s="147"/>
      <c r="BF447" s="147"/>
      <c r="BG447" s="147"/>
      <c r="BH447" s="147"/>
    </row>
    <row r="448" spans="1:60" outlineLevel="1" x14ac:dyDescent="0.2">
      <c r="A448" s="154"/>
      <c r="B448" s="155"/>
      <c r="C448" s="193" t="s">
        <v>302</v>
      </c>
      <c r="D448" s="189"/>
      <c r="E448" s="190"/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  <c r="S448" s="157"/>
      <c r="T448" s="157"/>
      <c r="U448" s="157"/>
      <c r="V448" s="157"/>
      <c r="W448" s="157"/>
      <c r="X448" s="157"/>
      <c r="Y448" s="147"/>
      <c r="Z448" s="147"/>
      <c r="AA448" s="147"/>
      <c r="AB448" s="147"/>
      <c r="AC448" s="147"/>
      <c r="AD448" s="147"/>
      <c r="AE448" s="147"/>
      <c r="AF448" s="147"/>
      <c r="AG448" s="147" t="s">
        <v>225</v>
      </c>
      <c r="AH448" s="147"/>
      <c r="AI448" s="147"/>
      <c r="AJ448" s="147"/>
      <c r="AK448" s="147"/>
      <c r="AL448" s="147"/>
      <c r="AM448" s="147"/>
      <c r="AN448" s="147"/>
      <c r="AO448" s="147"/>
      <c r="AP448" s="147"/>
      <c r="AQ448" s="147"/>
      <c r="AR448" s="147"/>
      <c r="AS448" s="147"/>
      <c r="AT448" s="147"/>
      <c r="AU448" s="147"/>
      <c r="AV448" s="147"/>
      <c r="AW448" s="147"/>
      <c r="AX448" s="147"/>
      <c r="AY448" s="147"/>
      <c r="AZ448" s="147"/>
      <c r="BA448" s="147"/>
      <c r="BB448" s="147"/>
      <c r="BC448" s="147"/>
      <c r="BD448" s="147"/>
      <c r="BE448" s="147"/>
      <c r="BF448" s="147"/>
      <c r="BG448" s="147"/>
      <c r="BH448" s="147"/>
    </row>
    <row r="449" spans="1:60" outlineLevel="1" x14ac:dyDescent="0.2">
      <c r="A449" s="154"/>
      <c r="B449" s="155"/>
      <c r="C449" s="192" t="s">
        <v>628</v>
      </c>
      <c r="D449" s="187"/>
      <c r="E449" s="188">
        <v>2323.1999999999998</v>
      </c>
      <c r="F449" s="157"/>
      <c r="G449" s="157"/>
      <c r="H449" s="157"/>
      <c r="I449" s="157"/>
      <c r="J449" s="157"/>
      <c r="K449" s="157"/>
      <c r="L449" s="157"/>
      <c r="M449" s="157"/>
      <c r="N449" s="157"/>
      <c r="O449" s="157"/>
      <c r="P449" s="157"/>
      <c r="Q449" s="157"/>
      <c r="R449" s="157"/>
      <c r="S449" s="157"/>
      <c r="T449" s="157"/>
      <c r="U449" s="157"/>
      <c r="V449" s="157"/>
      <c r="W449" s="157"/>
      <c r="X449" s="157"/>
      <c r="Y449" s="147"/>
      <c r="Z449" s="147"/>
      <c r="AA449" s="147"/>
      <c r="AB449" s="147"/>
      <c r="AC449" s="147"/>
      <c r="AD449" s="147"/>
      <c r="AE449" s="147"/>
      <c r="AF449" s="147"/>
      <c r="AG449" s="147" t="s">
        <v>225</v>
      </c>
      <c r="AH449" s="147">
        <v>0</v>
      </c>
      <c r="AI449" s="147"/>
      <c r="AJ449" s="147"/>
      <c r="AK449" s="147"/>
      <c r="AL449" s="147"/>
      <c r="AM449" s="147"/>
      <c r="AN449" s="147"/>
      <c r="AO449" s="147"/>
      <c r="AP449" s="147"/>
      <c r="AQ449" s="147"/>
      <c r="AR449" s="147"/>
      <c r="AS449" s="147"/>
      <c r="AT449" s="147"/>
      <c r="AU449" s="147"/>
      <c r="AV449" s="147"/>
      <c r="AW449" s="147"/>
      <c r="AX449" s="147"/>
      <c r="AY449" s="147"/>
      <c r="AZ449" s="147"/>
      <c r="BA449" s="147"/>
      <c r="BB449" s="147"/>
      <c r="BC449" s="147"/>
      <c r="BD449" s="147"/>
      <c r="BE449" s="147"/>
      <c r="BF449" s="147"/>
      <c r="BG449" s="147"/>
      <c r="BH449" s="147"/>
    </row>
    <row r="450" spans="1:60" outlineLevel="1" x14ac:dyDescent="0.2">
      <c r="A450" s="166">
        <v>88</v>
      </c>
      <c r="B450" s="167" t="s">
        <v>629</v>
      </c>
      <c r="C450" s="183" t="s">
        <v>630</v>
      </c>
      <c r="D450" s="168" t="s">
        <v>221</v>
      </c>
      <c r="E450" s="169">
        <v>51664.800000000003</v>
      </c>
      <c r="F450" s="170"/>
      <c r="G450" s="171">
        <f>ROUND(E450*F450,2)</f>
        <v>0</v>
      </c>
      <c r="H450" s="170"/>
      <c r="I450" s="171">
        <f>ROUND(E450*H450,2)</f>
        <v>0</v>
      </c>
      <c r="J450" s="170"/>
      <c r="K450" s="171">
        <f>ROUND(E450*J450,2)</f>
        <v>0</v>
      </c>
      <c r="L450" s="171">
        <v>15</v>
      </c>
      <c r="M450" s="171">
        <f>G450*(1+L450/100)</f>
        <v>0</v>
      </c>
      <c r="N450" s="171">
        <v>9.5E-4</v>
      </c>
      <c r="O450" s="171">
        <f>ROUND(E450*N450,2)</f>
        <v>49.08</v>
      </c>
      <c r="P450" s="171">
        <v>0</v>
      </c>
      <c r="Q450" s="171">
        <f>ROUND(E450*P450,2)</f>
        <v>0</v>
      </c>
      <c r="R450" s="171"/>
      <c r="S450" s="171" t="s">
        <v>222</v>
      </c>
      <c r="T450" s="172" t="s">
        <v>223</v>
      </c>
      <c r="U450" s="157">
        <v>7.0000000000000001E-3</v>
      </c>
      <c r="V450" s="157">
        <f>ROUND(E450*U450,2)</f>
        <v>361.65</v>
      </c>
      <c r="W450" s="157"/>
      <c r="X450" s="157" t="s">
        <v>187</v>
      </c>
      <c r="Y450" s="147"/>
      <c r="Z450" s="147"/>
      <c r="AA450" s="147"/>
      <c r="AB450" s="147"/>
      <c r="AC450" s="147"/>
      <c r="AD450" s="147"/>
      <c r="AE450" s="147"/>
      <c r="AF450" s="147"/>
      <c r="AG450" s="147" t="s">
        <v>188</v>
      </c>
      <c r="AH450" s="147"/>
      <c r="AI450" s="147"/>
      <c r="AJ450" s="147"/>
      <c r="AK450" s="147"/>
      <c r="AL450" s="147"/>
      <c r="AM450" s="147"/>
      <c r="AN450" s="147"/>
      <c r="AO450" s="147"/>
      <c r="AP450" s="147"/>
      <c r="AQ450" s="147"/>
      <c r="AR450" s="147"/>
      <c r="AS450" s="147"/>
      <c r="AT450" s="147"/>
      <c r="AU450" s="147"/>
      <c r="AV450" s="147"/>
      <c r="AW450" s="147"/>
      <c r="AX450" s="147"/>
      <c r="AY450" s="147"/>
      <c r="AZ450" s="147"/>
      <c r="BA450" s="147"/>
      <c r="BB450" s="147"/>
      <c r="BC450" s="147"/>
      <c r="BD450" s="147"/>
      <c r="BE450" s="147"/>
      <c r="BF450" s="147"/>
      <c r="BG450" s="147"/>
      <c r="BH450" s="147"/>
    </row>
    <row r="451" spans="1:60" outlineLevel="1" x14ac:dyDescent="0.2">
      <c r="A451" s="154"/>
      <c r="B451" s="155"/>
      <c r="C451" s="192" t="s">
        <v>631</v>
      </c>
      <c r="D451" s="187"/>
      <c r="E451" s="188">
        <v>51664.800000000003</v>
      </c>
      <c r="F451" s="157"/>
      <c r="G451" s="157"/>
      <c r="H451" s="157"/>
      <c r="I451" s="157"/>
      <c r="J451" s="157"/>
      <c r="K451" s="157"/>
      <c r="L451" s="157"/>
      <c r="M451" s="157"/>
      <c r="N451" s="157"/>
      <c r="O451" s="157"/>
      <c r="P451" s="157"/>
      <c r="Q451" s="157"/>
      <c r="R451" s="157"/>
      <c r="S451" s="157"/>
      <c r="T451" s="157"/>
      <c r="U451" s="157"/>
      <c r="V451" s="157"/>
      <c r="W451" s="157"/>
      <c r="X451" s="157"/>
      <c r="Y451" s="147"/>
      <c r="Z451" s="147"/>
      <c r="AA451" s="147"/>
      <c r="AB451" s="147"/>
      <c r="AC451" s="147"/>
      <c r="AD451" s="147"/>
      <c r="AE451" s="147"/>
      <c r="AF451" s="147"/>
      <c r="AG451" s="147" t="s">
        <v>225</v>
      </c>
      <c r="AH451" s="147">
        <v>0</v>
      </c>
      <c r="AI451" s="147"/>
      <c r="AJ451" s="147"/>
      <c r="AK451" s="147"/>
      <c r="AL451" s="147"/>
      <c r="AM451" s="147"/>
      <c r="AN451" s="147"/>
      <c r="AO451" s="147"/>
      <c r="AP451" s="147"/>
      <c r="AQ451" s="147"/>
      <c r="AR451" s="147"/>
      <c r="AS451" s="147"/>
      <c r="AT451" s="147"/>
      <c r="AU451" s="147"/>
      <c r="AV451" s="147"/>
      <c r="AW451" s="147"/>
      <c r="AX451" s="147"/>
      <c r="AY451" s="147"/>
      <c r="AZ451" s="147"/>
      <c r="BA451" s="147"/>
      <c r="BB451" s="147"/>
      <c r="BC451" s="147"/>
      <c r="BD451" s="147"/>
      <c r="BE451" s="147"/>
      <c r="BF451" s="147"/>
      <c r="BG451" s="147"/>
      <c r="BH451" s="147"/>
    </row>
    <row r="452" spans="1:60" outlineLevel="1" x14ac:dyDescent="0.2">
      <c r="A452" s="166">
        <v>89</v>
      </c>
      <c r="B452" s="167" t="s">
        <v>632</v>
      </c>
      <c r="C452" s="183" t="s">
        <v>633</v>
      </c>
      <c r="D452" s="168" t="s">
        <v>634</v>
      </c>
      <c r="E452" s="169">
        <v>225244.79999999999</v>
      </c>
      <c r="F452" s="170"/>
      <c r="G452" s="171">
        <f>ROUND(E452*F452,2)</f>
        <v>0</v>
      </c>
      <c r="H452" s="170"/>
      <c r="I452" s="171">
        <f>ROUND(E452*H452,2)</f>
        <v>0</v>
      </c>
      <c r="J452" s="170"/>
      <c r="K452" s="171">
        <f>ROUND(E452*J452,2)</f>
        <v>0</v>
      </c>
      <c r="L452" s="171">
        <v>15</v>
      </c>
      <c r="M452" s="171">
        <f>G452*(1+L452/100)</f>
        <v>0</v>
      </c>
      <c r="N452" s="171">
        <v>0</v>
      </c>
      <c r="O452" s="171">
        <f>ROUND(E452*N452,2)</f>
        <v>0</v>
      </c>
      <c r="P452" s="171">
        <v>0</v>
      </c>
      <c r="Q452" s="171">
        <f>ROUND(E452*P452,2)</f>
        <v>0</v>
      </c>
      <c r="R452" s="171"/>
      <c r="S452" s="171" t="s">
        <v>635</v>
      </c>
      <c r="T452" s="172" t="s">
        <v>635</v>
      </c>
      <c r="U452" s="157">
        <v>0</v>
      </c>
      <c r="V452" s="157">
        <f>ROUND(E452*U452,2)</f>
        <v>0</v>
      </c>
      <c r="W452" s="157"/>
      <c r="X452" s="157" t="s">
        <v>187</v>
      </c>
      <c r="Y452" s="147"/>
      <c r="Z452" s="147"/>
      <c r="AA452" s="147"/>
      <c r="AB452" s="147"/>
      <c r="AC452" s="147"/>
      <c r="AD452" s="147"/>
      <c r="AE452" s="147"/>
      <c r="AF452" s="147"/>
      <c r="AG452" s="147" t="s">
        <v>188</v>
      </c>
      <c r="AH452" s="147"/>
      <c r="AI452" s="147"/>
      <c r="AJ452" s="147"/>
      <c r="AK452" s="147"/>
      <c r="AL452" s="147"/>
      <c r="AM452" s="147"/>
      <c r="AN452" s="147"/>
      <c r="AO452" s="147"/>
      <c r="AP452" s="147"/>
      <c r="AQ452" s="147"/>
      <c r="AR452" s="147"/>
      <c r="AS452" s="147"/>
      <c r="AT452" s="147"/>
      <c r="AU452" s="147"/>
      <c r="AV452" s="147"/>
      <c r="AW452" s="147"/>
      <c r="AX452" s="147"/>
      <c r="AY452" s="147"/>
      <c r="AZ452" s="147"/>
      <c r="BA452" s="147"/>
      <c r="BB452" s="147"/>
      <c r="BC452" s="147"/>
      <c r="BD452" s="147"/>
      <c r="BE452" s="147"/>
      <c r="BF452" s="147"/>
      <c r="BG452" s="147"/>
      <c r="BH452" s="147"/>
    </row>
    <row r="453" spans="1:60" outlineLevel="1" x14ac:dyDescent="0.2">
      <c r="A453" s="154"/>
      <c r="B453" s="155"/>
      <c r="C453" s="192" t="s">
        <v>636</v>
      </c>
      <c r="D453" s="187"/>
      <c r="E453" s="188">
        <v>18585.599999999999</v>
      </c>
      <c r="F453" s="157"/>
      <c r="G453" s="157"/>
      <c r="H453" s="157"/>
      <c r="I453" s="157"/>
      <c r="J453" s="157"/>
      <c r="K453" s="157"/>
      <c r="L453" s="157"/>
      <c r="M453" s="157"/>
      <c r="N453" s="157"/>
      <c r="O453" s="157"/>
      <c r="P453" s="157"/>
      <c r="Q453" s="157"/>
      <c r="R453" s="157"/>
      <c r="S453" s="157"/>
      <c r="T453" s="157"/>
      <c r="U453" s="157"/>
      <c r="V453" s="157"/>
      <c r="W453" s="157"/>
      <c r="X453" s="157"/>
      <c r="Y453" s="147"/>
      <c r="Z453" s="147"/>
      <c r="AA453" s="147"/>
      <c r="AB453" s="147"/>
      <c r="AC453" s="147"/>
      <c r="AD453" s="147"/>
      <c r="AE453" s="147"/>
      <c r="AF453" s="147"/>
      <c r="AG453" s="147" t="s">
        <v>225</v>
      </c>
      <c r="AH453" s="147">
        <v>0</v>
      </c>
      <c r="AI453" s="147"/>
      <c r="AJ453" s="147"/>
      <c r="AK453" s="147"/>
      <c r="AL453" s="147"/>
      <c r="AM453" s="147"/>
      <c r="AN453" s="147"/>
      <c r="AO453" s="147"/>
      <c r="AP453" s="147"/>
      <c r="AQ453" s="147"/>
      <c r="AR453" s="147"/>
      <c r="AS453" s="147"/>
      <c r="AT453" s="147"/>
      <c r="AU453" s="147"/>
      <c r="AV453" s="147"/>
      <c r="AW453" s="147"/>
      <c r="AX453" s="147"/>
      <c r="AY453" s="147"/>
      <c r="AZ453" s="147"/>
      <c r="BA453" s="147"/>
      <c r="BB453" s="147"/>
      <c r="BC453" s="147"/>
      <c r="BD453" s="147"/>
      <c r="BE453" s="147"/>
      <c r="BF453" s="147"/>
      <c r="BG453" s="147"/>
      <c r="BH453" s="147"/>
    </row>
    <row r="454" spans="1:60" outlineLevel="1" x14ac:dyDescent="0.2">
      <c r="A454" s="154"/>
      <c r="B454" s="155"/>
      <c r="C454" s="192" t="s">
        <v>637</v>
      </c>
      <c r="D454" s="187"/>
      <c r="E454" s="188">
        <v>206659.20000000001</v>
      </c>
      <c r="F454" s="157"/>
      <c r="G454" s="157"/>
      <c r="H454" s="157"/>
      <c r="I454" s="157"/>
      <c r="J454" s="157"/>
      <c r="K454" s="157"/>
      <c r="L454" s="157"/>
      <c r="M454" s="157"/>
      <c r="N454" s="157"/>
      <c r="O454" s="157"/>
      <c r="P454" s="157"/>
      <c r="Q454" s="157"/>
      <c r="R454" s="157"/>
      <c r="S454" s="157"/>
      <c r="T454" s="157"/>
      <c r="U454" s="157"/>
      <c r="V454" s="157"/>
      <c r="W454" s="157"/>
      <c r="X454" s="157"/>
      <c r="Y454" s="147"/>
      <c r="Z454" s="147"/>
      <c r="AA454" s="147"/>
      <c r="AB454" s="147"/>
      <c r="AC454" s="147"/>
      <c r="AD454" s="147"/>
      <c r="AE454" s="147"/>
      <c r="AF454" s="147"/>
      <c r="AG454" s="147" t="s">
        <v>225</v>
      </c>
      <c r="AH454" s="147">
        <v>0</v>
      </c>
      <c r="AI454" s="147"/>
      <c r="AJ454" s="147"/>
      <c r="AK454" s="147"/>
      <c r="AL454" s="147"/>
      <c r="AM454" s="147"/>
      <c r="AN454" s="147"/>
      <c r="AO454" s="147"/>
      <c r="AP454" s="147"/>
      <c r="AQ454" s="147"/>
      <c r="AR454" s="147"/>
      <c r="AS454" s="147"/>
      <c r="AT454" s="147"/>
      <c r="AU454" s="147"/>
      <c r="AV454" s="147"/>
      <c r="AW454" s="147"/>
      <c r="AX454" s="147"/>
      <c r="AY454" s="147"/>
      <c r="AZ454" s="147"/>
      <c r="BA454" s="147"/>
      <c r="BB454" s="147"/>
      <c r="BC454" s="147"/>
      <c r="BD454" s="147"/>
      <c r="BE454" s="147"/>
      <c r="BF454" s="147"/>
      <c r="BG454" s="147"/>
      <c r="BH454" s="147"/>
    </row>
    <row r="455" spans="1:60" outlineLevel="1" x14ac:dyDescent="0.2">
      <c r="A455" s="173">
        <v>90</v>
      </c>
      <c r="B455" s="174" t="s">
        <v>638</v>
      </c>
      <c r="C455" s="182" t="s">
        <v>639</v>
      </c>
      <c r="D455" s="175" t="s">
        <v>221</v>
      </c>
      <c r="E455" s="176">
        <v>464.64</v>
      </c>
      <c r="F455" s="177"/>
      <c r="G455" s="178">
        <f>ROUND(E455*F455,2)</f>
        <v>0</v>
      </c>
      <c r="H455" s="177"/>
      <c r="I455" s="178">
        <f>ROUND(E455*H455,2)</f>
        <v>0</v>
      </c>
      <c r="J455" s="177"/>
      <c r="K455" s="178">
        <f>ROUND(E455*J455,2)</f>
        <v>0</v>
      </c>
      <c r="L455" s="178">
        <v>15</v>
      </c>
      <c r="M455" s="178">
        <f>G455*(1+L455/100)</f>
        <v>0</v>
      </c>
      <c r="N455" s="178">
        <v>0</v>
      </c>
      <c r="O455" s="178">
        <f>ROUND(E455*N455,2)</f>
        <v>0</v>
      </c>
      <c r="P455" s="178">
        <v>0</v>
      </c>
      <c r="Q455" s="178">
        <f>ROUND(E455*P455,2)</f>
        <v>0</v>
      </c>
      <c r="R455" s="178"/>
      <c r="S455" s="178" t="s">
        <v>222</v>
      </c>
      <c r="T455" s="179" t="s">
        <v>223</v>
      </c>
      <c r="U455" s="157">
        <v>0.10199999999999999</v>
      </c>
      <c r="V455" s="157">
        <f>ROUND(E455*U455,2)</f>
        <v>47.39</v>
      </c>
      <c r="W455" s="157"/>
      <c r="X455" s="157" t="s">
        <v>187</v>
      </c>
      <c r="Y455" s="147"/>
      <c r="Z455" s="147"/>
      <c r="AA455" s="147"/>
      <c r="AB455" s="147"/>
      <c r="AC455" s="147"/>
      <c r="AD455" s="147"/>
      <c r="AE455" s="147"/>
      <c r="AF455" s="147"/>
      <c r="AG455" s="147" t="s">
        <v>188</v>
      </c>
      <c r="AH455" s="147"/>
      <c r="AI455" s="147"/>
      <c r="AJ455" s="147"/>
      <c r="AK455" s="147"/>
      <c r="AL455" s="147"/>
      <c r="AM455" s="147"/>
      <c r="AN455" s="147"/>
      <c r="AO455" s="147"/>
      <c r="AP455" s="147"/>
      <c r="AQ455" s="147"/>
      <c r="AR455" s="147"/>
      <c r="AS455" s="147"/>
      <c r="AT455" s="147"/>
      <c r="AU455" s="147"/>
      <c r="AV455" s="147"/>
      <c r="AW455" s="147"/>
      <c r="AX455" s="147"/>
      <c r="AY455" s="147"/>
      <c r="AZ455" s="147"/>
      <c r="BA455" s="147"/>
      <c r="BB455" s="147"/>
      <c r="BC455" s="147"/>
      <c r="BD455" s="147"/>
      <c r="BE455" s="147"/>
      <c r="BF455" s="147"/>
      <c r="BG455" s="147"/>
      <c r="BH455" s="147"/>
    </row>
    <row r="456" spans="1:60" outlineLevel="1" x14ac:dyDescent="0.2">
      <c r="A456" s="173">
        <v>91</v>
      </c>
      <c r="B456" s="174" t="s">
        <v>640</v>
      </c>
      <c r="C456" s="182" t="s">
        <v>641</v>
      </c>
      <c r="D456" s="175" t="s">
        <v>221</v>
      </c>
      <c r="E456" s="176">
        <v>5166.4799999999996</v>
      </c>
      <c r="F456" s="177"/>
      <c r="G456" s="178">
        <f>ROUND(E456*F456,2)</f>
        <v>0</v>
      </c>
      <c r="H456" s="177"/>
      <c r="I456" s="178">
        <f>ROUND(E456*H456,2)</f>
        <v>0</v>
      </c>
      <c r="J456" s="177"/>
      <c r="K456" s="178">
        <f>ROUND(E456*J456,2)</f>
        <v>0</v>
      </c>
      <c r="L456" s="178">
        <v>15</v>
      </c>
      <c r="M456" s="178">
        <f>G456*(1+L456/100)</f>
        <v>0</v>
      </c>
      <c r="N456" s="178">
        <v>0</v>
      </c>
      <c r="O456" s="178">
        <f>ROUND(E456*N456,2)</f>
        <v>0</v>
      </c>
      <c r="P456" s="178">
        <v>0</v>
      </c>
      <c r="Q456" s="178">
        <f>ROUND(E456*P456,2)</f>
        <v>0</v>
      </c>
      <c r="R456" s="178"/>
      <c r="S456" s="178" t="s">
        <v>222</v>
      </c>
      <c r="T456" s="179" t="s">
        <v>223</v>
      </c>
      <c r="U456" s="157">
        <v>0.11700000000000001</v>
      </c>
      <c r="V456" s="157">
        <f>ROUND(E456*U456,2)</f>
        <v>604.48</v>
      </c>
      <c r="W456" s="157"/>
      <c r="X456" s="157" t="s">
        <v>187</v>
      </c>
      <c r="Y456" s="147"/>
      <c r="Z456" s="147"/>
      <c r="AA456" s="147"/>
      <c r="AB456" s="147"/>
      <c r="AC456" s="147"/>
      <c r="AD456" s="147"/>
      <c r="AE456" s="147"/>
      <c r="AF456" s="147"/>
      <c r="AG456" s="147" t="s">
        <v>188</v>
      </c>
      <c r="AH456" s="147"/>
      <c r="AI456" s="147"/>
      <c r="AJ456" s="147"/>
      <c r="AK456" s="147"/>
      <c r="AL456" s="147"/>
      <c r="AM456" s="147"/>
      <c r="AN456" s="147"/>
      <c r="AO456" s="147"/>
      <c r="AP456" s="147"/>
      <c r="AQ456" s="147"/>
      <c r="AR456" s="147"/>
      <c r="AS456" s="147"/>
      <c r="AT456" s="147"/>
      <c r="AU456" s="147"/>
      <c r="AV456" s="147"/>
      <c r="AW456" s="147"/>
      <c r="AX456" s="147"/>
      <c r="AY456" s="147"/>
      <c r="AZ456" s="147"/>
      <c r="BA456" s="147"/>
      <c r="BB456" s="147"/>
      <c r="BC456" s="147"/>
      <c r="BD456" s="147"/>
      <c r="BE456" s="147"/>
      <c r="BF456" s="147"/>
      <c r="BG456" s="147"/>
      <c r="BH456" s="147"/>
    </row>
    <row r="457" spans="1:60" outlineLevel="1" x14ac:dyDescent="0.2">
      <c r="A457" s="166">
        <v>92</v>
      </c>
      <c r="B457" s="167" t="s">
        <v>642</v>
      </c>
      <c r="C457" s="183" t="s">
        <v>643</v>
      </c>
      <c r="D457" s="168" t="s">
        <v>221</v>
      </c>
      <c r="E457" s="169">
        <v>5631.12</v>
      </c>
      <c r="F457" s="170"/>
      <c r="G457" s="171">
        <f>ROUND(E457*F457,2)</f>
        <v>0</v>
      </c>
      <c r="H457" s="170"/>
      <c r="I457" s="171">
        <f>ROUND(E457*H457,2)</f>
        <v>0</v>
      </c>
      <c r="J457" s="170"/>
      <c r="K457" s="171">
        <f>ROUND(E457*J457,2)</f>
        <v>0</v>
      </c>
      <c r="L457" s="171">
        <v>15</v>
      </c>
      <c r="M457" s="171">
        <f>G457*(1+L457/100)</f>
        <v>0</v>
      </c>
      <c r="N457" s="171">
        <v>0</v>
      </c>
      <c r="O457" s="171">
        <f>ROUND(E457*N457,2)</f>
        <v>0</v>
      </c>
      <c r="P457" s="171">
        <v>0</v>
      </c>
      <c r="Q457" s="171">
        <f>ROUND(E457*P457,2)</f>
        <v>0</v>
      </c>
      <c r="R457" s="171"/>
      <c r="S457" s="171" t="s">
        <v>222</v>
      </c>
      <c r="T457" s="172" t="s">
        <v>223</v>
      </c>
      <c r="U457" s="157">
        <v>3.0300000000000001E-2</v>
      </c>
      <c r="V457" s="157">
        <f>ROUND(E457*U457,2)</f>
        <v>170.62</v>
      </c>
      <c r="W457" s="157"/>
      <c r="X457" s="157" t="s">
        <v>187</v>
      </c>
      <c r="Y457" s="147"/>
      <c r="Z457" s="147"/>
      <c r="AA457" s="147"/>
      <c r="AB457" s="147"/>
      <c r="AC457" s="147"/>
      <c r="AD457" s="147"/>
      <c r="AE457" s="147"/>
      <c r="AF457" s="147"/>
      <c r="AG457" s="147" t="s">
        <v>188</v>
      </c>
      <c r="AH457" s="147"/>
      <c r="AI457" s="147"/>
      <c r="AJ457" s="147"/>
      <c r="AK457" s="147"/>
      <c r="AL457" s="147"/>
      <c r="AM457" s="147"/>
      <c r="AN457" s="147"/>
      <c r="AO457" s="147"/>
      <c r="AP457" s="147"/>
      <c r="AQ457" s="147"/>
      <c r="AR457" s="147"/>
      <c r="AS457" s="147"/>
      <c r="AT457" s="147"/>
      <c r="AU457" s="147"/>
      <c r="AV457" s="147"/>
      <c r="AW457" s="147"/>
      <c r="AX457" s="147"/>
      <c r="AY457" s="147"/>
      <c r="AZ457" s="147"/>
      <c r="BA457" s="147"/>
      <c r="BB457" s="147"/>
      <c r="BC457" s="147"/>
      <c r="BD457" s="147"/>
      <c r="BE457" s="147"/>
      <c r="BF457" s="147"/>
      <c r="BG457" s="147"/>
      <c r="BH457" s="147"/>
    </row>
    <row r="458" spans="1:60" outlineLevel="1" x14ac:dyDescent="0.2">
      <c r="A458" s="154"/>
      <c r="B458" s="155"/>
      <c r="C458" s="192" t="s">
        <v>644</v>
      </c>
      <c r="D458" s="187"/>
      <c r="E458" s="188">
        <v>464.64</v>
      </c>
      <c r="F458" s="157"/>
      <c r="G458" s="157"/>
      <c r="H458" s="157"/>
      <c r="I458" s="157"/>
      <c r="J458" s="157"/>
      <c r="K458" s="157"/>
      <c r="L458" s="157"/>
      <c r="M458" s="157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47"/>
      <c r="Z458" s="147"/>
      <c r="AA458" s="147"/>
      <c r="AB458" s="147"/>
      <c r="AC458" s="147"/>
      <c r="AD458" s="147"/>
      <c r="AE458" s="147"/>
      <c r="AF458" s="147"/>
      <c r="AG458" s="147" t="s">
        <v>225</v>
      </c>
      <c r="AH458" s="147">
        <v>0</v>
      </c>
      <c r="AI458" s="147"/>
      <c r="AJ458" s="147"/>
      <c r="AK458" s="147"/>
      <c r="AL458" s="147"/>
      <c r="AM458" s="147"/>
      <c r="AN458" s="147"/>
      <c r="AO458" s="147"/>
      <c r="AP458" s="147"/>
      <c r="AQ458" s="147"/>
      <c r="AR458" s="147"/>
      <c r="AS458" s="147"/>
      <c r="AT458" s="147"/>
      <c r="AU458" s="147"/>
      <c r="AV458" s="147"/>
      <c r="AW458" s="147"/>
      <c r="AX458" s="147"/>
      <c r="AY458" s="147"/>
      <c r="AZ458" s="147"/>
      <c r="BA458" s="147"/>
      <c r="BB458" s="147"/>
      <c r="BC458" s="147"/>
      <c r="BD458" s="147"/>
      <c r="BE458" s="147"/>
      <c r="BF458" s="147"/>
      <c r="BG458" s="147"/>
      <c r="BH458" s="147"/>
    </row>
    <row r="459" spans="1:60" outlineLevel="1" x14ac:dyDescent="0.2">
      <c r="A459" s="154"/>
      <c r="B459" s="155"/>
      <c r="C459" s="192" t="s">
        <v>645</v>
      </c>
      <c r="D459" s="187"/>
      <c r="E459" s="188">
        <v>5166.4799999999996</v>
      </c>
      <c r="F459" s="157"/>
      <c r="G459" s="157"/>
      <c r="H459" s="157"/>
      <c r="I459" s="157"/>
      <c r="J459" s="157"/>
      <c r="K459" s="157"/>
      <c r="L459" s="157"/>
      <c r="M459" s="157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47"/>
      <c r="Z459" s="147"/>
      <c r="AA459" s="147"/>
      <c r="AB459" s="147"/>
      <c r="AC459" s="147"/>
      <c r="AD459" s="147"/>
      <c r="AE459" s="147"/>
      <c r="AF459" s="147"/>
      <c r="AG459" s="147" t="s">
        <v>225</v>
      </c>
      <c r="AH459" s="147">
        <v>0</v>
      </c>
      <c r="AI459" s="147"/>
      <c r="AJ459" s="147"/>
      <c r="AK459" s="147"/>
      <c r="AL459" s="147"/>
      <c r="AM459" s="147"/>
      <c r="AN459" s="147"/>
      <c r="AO459" s="147"/>
      <c r="AP459" s="147"/>
      <c r="AQ459" s="147"/>
      <c r="AR459" s="147"/>
      <c r="AS459" s="147"/>
      <c r="AT459" s="147"/>
      <c r="AU459" s="147"/>
      <c r="AV459" s="147"/>
      <c r="AW459" s="147"/>
      <c r="AX459" s="147"/>
      <c r="AY459" s="147"/>
      <c r="AZ459" s="147"/>
      <c r="BA459" s="147"/>
      <c r="BB459" s="147"/>
      <c r="BC459" s="147"/>
      <c r="BD459" s="147"/>
      <c r="BE459" s="147"/>
      <c r="BF459" s="147"/>
      <c r="BG459" s="147"/>
      <c r="BH459" s="147"/>
    </row>
    <row r="460" spans="1:60" outlineLevel="1" x14ac:dyDescent="0.2">
      <c r="A460" s="166">
        <v>93</v>
      </c>
      <c r="B460" s="167" t="s">
        <v>646</v>
      </c>
      <c r="C460" s="183" t="s">
        <v>647</v>
      </c>
      <c r="D460" s="168" t="s">
        <v>221</v>
      </c>
      <c r="E460" s="169">
        <v>53988</v>
      </c>
      <c r="F460" s="170"/>
      <c r="G460" s="171">
        <f>ROUND(E460*F460,2)</f>
        <v>0</v>
      </c>
      <c r="H460" s="170"/>
      <c r="I460" s="171">
        <f>ROUND(E460*H460,2)</f>
        <v>0</v>
      </c>
      <c r="J460" s="170"/>
      <c r="K460" s="171">
        <f>ROUND(E460*J460,2)</f>
        <v>0</v>
      </c>
      <c r="L460" s="171">
        <v>15</v>
      </c>
      <c r="M460" s="171">
        <f>G460*(1+L460/100)</f>
        <v>0</v>
      </c>
      <c r="N460" s="171">
        <v>5.0000000000000002E-5</v>
      </c>
      <c r="O460" s="171">
        <f>ROUND(E460*N460,2)</f>
        <v>2.7</v>
      </c>
      <c r="P460" s="171">
        <v>0</v>
      </c>
      <c r="Q460" s="171">
        <f>ROUND(E460*P460,2)</f>
        <v>0</v>
      </c>
      <c r="R460" s="171"/>
      <c r="S460" s="171" t="s">
        <v>222</v>
      </c>
      <c r="T460" s="172" t="s">
        <v>223</v>
      </c>
      <c r="U460" s="157">
        <v>0</v>
      </c>
      <c r="V460" s="157">
        <f>ROUND(E460*U460,2)</f>
        <v>0</v>
      </c>
      <c r="W460" s="157"/>
      <c r="X460" s="157" t="s">
        <v>187</v>
      </c>
      <c r="Y460" s="147"/>
      <c r="Z460" s="147"/>
      <c r="AA460" s="147"/>
      <c r="AB460" s="147"/>
      <c r="AC460" s="147"/>
      <c r="AD460" s="147"/>
      <c r="AE460" s="147"/>
      <c r="AF460" s="147"/>
      <c r="AG460" s="147" t="s">
        <v>188</v>
      </c>
      <c r="AH460" s="147"/>
      <c r="AI460" s="147"/>
      <c r="AJ460" s="147"/>
      <c r="AK460" s="147"/>
      <c r="AL460" s="147"/>
      <c r="AM460" s="147"/>
      <c r="AN460" s="147"/>
      <c r="AO460" s="147"/>
      <c r="AP460" s="147"/>
      <c r="AQ460" s="147"/>
      <c r="AR460" s="147"/>
      <c r="AS460" s="147"/>
      <c r="AT460" s="147"/>
      <c r="AU460" s="147"/>
      <c r="AV460" s="147"/>
      <c r="AW460" s="147"/>
      <c r="AX460" s="147"/>
      <c r="AY460" s="147"/>
      <c r="AZ460" s="147"/>
      <c r="BA460" s="147"/>
      <c r="BB460" s="147"/>
      <c r="BC460" s="147"/>
      <c r="BD460" s="147"/>
      <c r="BE460" s="147"/>
      <c r="BF460" s="147"/>
      <c r="BG460" s="147"/>
      <c r="BH460" s="147"/>
    </row>
    <row r="461" spans="1:60" ht="22.5" outlineLevel="1" x14ac:dyDescent="0.2">
      <c r="A461" s="154"/>
      <c r="B461" s="155"/>
      <c r="C461" s="192" t="s">
        <v>648</v>
      </c>
      <c r="D461" s="187"/>
      <c r="E461" s="188">
        <v>2323.1999999999998</v>
      </c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47"/>
      <c r="Z461" s="147"/>
      <c r="AA461" s="147"/>
      <c r="AB461" s="147"/>
      <c r="AC461" s="147"/>
      <c r="AD461" s="147"/>
      <c r="AE461" s="147"/>
      <c r="AF461" s="147"/>
      <c r="AG461" s="147" t="s">
        <v>225</v>
      </c>
      <c r="AH461" s="147">
        <v>0</v>
      </c>
      <c r="AI461" s="147"/>
      <c r="AJ461" s="147"/>
      <c r="AK461" s="147"/>
      <c r="AL461" s="147"/>
      <c r="AM461" s="147"/>
      <c r="AN461" s="147"/>
      <c r="AO461" s="147"/>
      <c r="AP461" s="147"/>
      <c r="AQ461" s="147"/>
      <c r="AR461" s="147"/>
      <c r="AS461" s="147"/>
      <c r="AT461" s="147"/>
      <c r="AU461" s="147"/>
      <c r="AV461" s="147"/>
      <c r="AW461" s="147"/>
      <c r="AX461" s="147"/>
      <c r="AY461" s="147"/>
      <c r="AZ461" s="147"/>
      <c r="BA461" s="147"/>
      <c r="BB461" s="147"/>
      <c r="BC461" s="147"/>
      <c r="BD461" s="147"/>
      <c r="BE461" s="147"/>
      <c r="BF461" s="147"/>
      <c r="BG461" s="147"/>
      <c r="BH461" s="147"/>
    </row>
    <row r="462" spans="1:60" outlineLevel="1" x14ac:dyDescent="0.2">
      <c r="A462" s="154"/>
      <c r="B462" s="155"/>
      <c r="C462" s="192" t="s">
        <v>631</v>
      </c>
      <c r="D462" s="187"/>
      <c r="E462" s="188">
        <v>51664.800000000003</v>
      </c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47"/>
      <c r="Z462" s="147"/>
      <c r="AA462" s="147"/>
      <c r="AB462" s="147"/>
      <c r="AC462" s="147"/>
      <c r="AD462" s="147"/>
      <c r="AE462" s="147"/>
      <c r="AF462" s="147"/>
      <c r="AG462" s="147" t="s">
        <v>225</v>
      </c>
      <c r="AH462" s="147">
        <v>0</v>
      </c>
      <c r="AI462" s="147"/>
      <c r="AJ462" s="147"/>
      <c r="AK462" s="147"/>
      <c r="AL462" s="147"/>
      <c r="AM462" s="147"/>
      <c r="AN462" s="147"/>
      <c r="AO462" s="147"/>
      <c r="AP462" s="147"/>
      <c r="AQ462" s="147"/>
      <c r="AR462" s="147"/>
      <c r="AS462" s="147"/>
      <c r="AT462" s="147"/>
      <c r="AU462" s="147"/>
      <c r="AV462" s="147"/>
      <c r="AW462" s="147"/>
      <c r="AX462" s="147"/>
      <c r="AY462" s="147"/>
      <c r="AZ462" s="147"/>
      <c r="BA462" s="147"/>
      <c r="BB462" s="147"/>
      <c r="BC462" s="147"/>
      <c r="BD462" s="147"/>
      <c r="BE462" s="147"/>
      <c r="BF462" s="147"/>
      <c r="BG462" s="147"/>
      <c r="BH462" s="147"/>
    </row>
    <row r="463" spans="1:60" outlineLevel="1" x14ac:dyDescent="0.2">
      <c r="A463" s="173">
        <v>94</v>
      </c>
      <c r="B463" s="174" t="s">
        <v>649</v>
      </c>
      <c r="C463" s="182" t="s">
        <v>650</v>
      </c>
      <c r="D463" s="175" t="s">
        <v>221</v>
      </c>
      <c r="E463" s="176">
        <v>5631.12</v>
      </c>
      <c r="F463" s="177"/>
      <c r="G463" s="178">
        <f>ROUND(E463*F463,2)</f>
        <v>0</v>
      </c>
      <c r="H463" s="177"/>
      <c r="I463" s="178">
        <f>ROUND(E463*H463,2)</f>
        <v>0</v>
      </c>
      <c r="J463" s="177"/>
      <c r="K463" s="178">
        <f>ROUND(E463*J463,2)</f>
        <v>0</v>
      </c>
      <c r="L463" s="178">
        <v>15</v>
      </c>
      <c r="M463" s="178">
        <f>G463*(1+L463/100)</f>
        <v>0</v>
      </c>
      <c r="N463" s="178">
        <v>0</v>
      </c>
      <c r="O463" s="178">
        <f>ROUND(E463*N463,2)</f>
        <v>0</v>
      </c>
      <c r="P463" s="178">
        <v>0</v>
      </c>
      <c r="Q463" s="178">
        <f>ROUND(E463*P463,2)</f>
        <v>0</v>
      </c>
      <c r="R463" s="178"/>
      <c r="S463" s="178" t="s">
        <v>222</v>
      </c>
      <c r="T463" s="179" t="s">
        <v>223</v>
      </c>
      <c r="U463" s="157">
        <v>1.7999999999999999E-2</v>
      </c>
      <c r="V463" s="157">
        <f>ROUND(E463*U463,2)</f>
        <v>101.36</v>
      </c>
      <c r="W463" s="157"/>
      <c r="X463" s="157" t="s">
        <v>187</v>
      </c>
      <c r="Y463" s="147"/>
      <c r="Z463" s="147"/>
      <c r="AA463" s="147"/>
      <c r="AB463" s="147"/>
      <c r="AC463" s="147"/>
      <c r="AD463" s="147"/>
      <c r="AE463" s="147"/>
      <c r="AF463" s="147"/>
      <c r="AG463" s="147" t="s">
        <v>188</v>
      </c>
      <c r="AH463" s="147"/>
      <c r="AI463" s="147"/>
      <c r="AJ463" s="147"/>
      <c r="AK463" s="147"/>
      <c r="AL463" s="147"/>
      <c r="AM463" s="147"/>
      <c r="AN463" s="147"/>
      <c r="AO463" s="147"/>
      <c r="AP463" s="147"/>
      <c r="AQ463" s="147"/>
      <c r="AR463" s="147"/>
      <c r="AS463" s="147"/>
      <c r="AT463" s="147"/>
      <c r="AU463" s="147"/>
      <c r="AV463" s="147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</row>
    <row r="464" spans="1:60" outlineLevel="1" x14ac:dyDescent="0.2">
      <c r="A464" s="166">
        <v>95</v>
      </c>
      <c r="B464" s="167" t="s">
        <v>651</v>
      </c>
      <c r="C464" s="183" t="s">
        <v>652</v>
      </c>
      <c r="D464" s="168" t="s">
        <v>381</v>
      </c>
      <c r="E464" s="169">
        <v>32</v>
      </c>
      <c r="F464" s="170"/>
      <c r="G464" s="171">
        <f>ROUND(E464*F464,2)</f>
        <v>0</v>
      </c>
      <c r="H464" s="170"/>
      <c r="I464" s="171">
        <f>ROUND(E464*H464,2)</f>
        <v>0</v>
      </c>
      <c r="J464" s="170"/>
      <c r="K464" s="171">
        <f>ROUND(E464*J464,2)</f>
        <v>0</v>
      </c>
      <c r="L464" s="171">
        <v>15</v>
      </c>
      <c r="M464" s="171">
        <f>G464*(1+L464/100)</f>
        <v>0</v>
      </c>
      <c r="N464" s="171">
        <v>2.1909999999999999E-2</v>
      </c>
      <c r="O464" s="171">
        <f>ROUND(E464*N464,2)</f>
        <v>0.7</v>
      </c>
      <c r="P464" s="171">
        <v>0</v>
      </c>
      <c r="Q464" s="171">
        <f>ROUND(E464*P464,2)</f>
        <v>0</v>
      </c>
      <c r="R464" s="171"/>
      <c r="S464" s="171" t="s">
        <v>222</v>
      </c>
      <c r="T464" s="172" t="s">
        <v>223</v>
      </c>
      <c r="U464" s="157">
        <v>0.20300000000000001</v>
      </c>
      <c r="V464" s="157">
        <f>ROUND(E464*U464,2)</f>
        <v>6.5</v>
      </c>
      <c r="W464" s="157"/>
      <c r="X464" s="157" t="s">
        <v>187</v>
      </c>
      <c r="Y464" s="147"/>
      <c r="Z464" s="147"/>
      <c r="AA464" s="147"/>
      <c r="AB464" s="147"/>
      <c r="AC464" s="147"/>
      <c r="AD464" s="147"/>
      <c r="AE464" s="147"/>
      <c r="AF464" s="147"/>
      <c r="AG464" s="147" t="s">
        <v>188</v>
      </c>
      <c r="AH464" s="147"/>
      <c r="AI464" s="147"/>
      <c r="AJ464" s="147"/>
      <c r="AK464" s="147"/>
      <c r="AL464" s="147"/>
      <c r="AM464" s="147"/>
      <c r="AN464" s="147"/>
      <c r="AO464" s="147"/>
      <c r="AP464" s="147"/>
      <c r="AQ464" s="147"/>
      <c r="AR464" s="147"/>
      <c r="AS464" s="147"/>
      <c r="AT464" s="147"/>
      <c r="AU464" s="147"/>
      <c r="AV464" s="147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</row>
    <row r="465" spans="1:60" outlineLevel="1" x14ac:dyDescent="0.2">
      <c r="A465" s="154"/>
      <c r="B465" s="155"/>
      <c r="C465" s="192" t="s">
        <v>653</v>
      </c>
      <c r="D465" s="187"/>
      <c r="E465" s="188">
        <v>8</v>
      </c>
      <c r="F465" s="157"/>
      <c r="G465" s="157"/>
      <c r="H465" s="157"/>
      <c r="I465" s="157"/>
      <c r="J465" s="157"/>
      <c r="K465" s="157"/>
      <c r="L465" s="157"/>
      <c r="M465" s="157"/>
      <c r="N465" s="157"/>
      <c r="O465" s="157"/>
      <c r="P465" s="157"/>
      <c r="Q465" s="157"/>
      <c r="R465" s="157"/>
      <c r="S465" s="157"/>
      <c r="T465" s="157"/>
      <c r="U465" s="157"/>
      <c r="V465" s="157"/>
      <c r="W465" s="157"/>
      <c r="X465" s="157"/>
      <c r="Y465" s="147"/>
      <c r="Z465" s="147"/>
      <c r="AA465" s="147"/>
      <c r="AB465" s="147"/>
      <c r="AC465" s="147"/>
      <c r="AD465" s="147"/>
      <c r="AE465" s="147"/>
      <c r="AF465" s="147"/>
      <c r="AG465" s="147" t="s">
        <v>225</v>
      </c>
      <c r="AH465" s="147">
        <v>0</v>
      </c>
      <c r="AI465" s="147"/>
      <c r="AJ465" s="147"/>
      <c r="AK465" s="147"/>
      <c r="AL465" s="147"/>
      <c r="AM465" s="147"/>
      <c r="AN465" s="147"/>
      <c r="AO465" s="147"/>
      <c r="AP465" s="147"/>
      <c r="AQ465" s="147"/>
      <c r="AR465" s="147"/>
      <c r="AS465" s="147"/>
      <c r="AT465" s="147"/>
      <c r="AU465" s="147"/>
      <c r="AV465" s="147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</row>
    <row r="466" spans="1:60" outlineLevel="1" x14ac:dyDescent="0.2">
      <c r="A466" s="154"/>
      <c r="B466" s="155"/>
      <c r="C466" s="192" t="s">
        <v>654</v>
      </c>
      <c r="D466" s="187"/>
      <c r="E466" s="188">
        <v>24</v>
      </c>
      <c r="F466" s="157"/>
      <c r="G466" s="157"/>
      <c r="H466" s="157"/>
      <c r="I466" s="157"/>
      <c r="J466" s="157"/>
      <c r="K466" s="157"/>
      <c r="L466" s="157"/>
      <c r="M466" s="157"/>
      <c r="N466" s="157"/>
      <c r="O466" s="157"/>
      <c r="P466" s="157"/>
      <c r="Q466" s="157"/>
      <c r="R466" s="157"/>
      <c r="S466" s="157"/>
      <c r="T466" s="157"/>
      <c r="U466" s="157"/>
      <c r="V466" s="157"/>
      <c r="W466" s="157"/>
      <c r="X466" s="157"/>
      <c r="Y466" s="147"/>
      <c r="Z466" s="147"/>
      <c r="AA466" s="147"/>
      <c r="AB466" s="147"/>
      <c r="AC466" s="147"/>
      <c r="AD466" s="147"/>
      <c r="AE466" s="147"/>
      <c r="AF466" s="147"/>
      <c r="AG466" s="147" t="s">
        <v>225</v>
      </c>
      <c r="AH466" s="147">
        <v>0</v>
      </c>
      <c r="AI466" s="147"/>
      <c r="AJ466" s="147"/>
      <c r="AK466" s="147"/>
      <c r="AL466" s="147"/>
      <c r="AM466" s="147"/>
      <c r="AN466" s="147"/>
      <c r="AO466" s="147"/>
      <c r="AP466" s="147"/>
      <c r="AQ466" s="147"/>
      <c r="AR466" s="147"/>
      <c r="AS466" s="147"/>
      <c r="AT466" s="147"/>
      <c r="AU466" s="147"/>
      <c r="AV466" s="147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</row>
    <row r="467" spans="1:60" outlineLevel="1" x14ac:dyDescent="0.2">
      <c r="A467" s="166">
        <v>96</v>
      </c>
      <c r="B467" s="167" t="s">
        <v>655</v>
      </c>
      <c r="C467" s="183" t="s">
        <v>656</v>
      </c>
      <c r="D467" s="168" t="s">
        <v>381</v>
      </c>
      <c r="E467" s="169">
        <v>320</v>
      </c>
      <c r="F467" s="170"/>
      <c r="G467" s="171">
        <f>ROUND(E467*F467,2)</f>
        <v>0</v>
      </c>
      <c r="H467" s="170"/>
      <c r="I467" s="171">
        <f>ROUND(E467*H467,2)</f>
        <v>0</v>
      </c>
      <c r="J467" s="170"/>
      <c r="K467" s="171">
        <f>ROUND(E467*J467,2)</f>
        <v>0</v>
      </c>
      <c r="L467" s="171">
        <v>15</v>
      </c>
      <c r="M467" s="171">
        <f>G467*(1+L467/100)</f>
        <v>0</v>
      </c>
      <c r="N467" s="171">
        <v>1.7600000000000001E-3</v>
      </c>
      <c r="O467" s="171">
        <f>ROUND(E467*N467,2)</f>
        <v>0.56000000000000005</v>
      </c>
      <c r="P467" s="171">
        <v>0</v>
      </c>
      <c r="Q467" s="171">
        <f>ROUND(E467*P467,2)</f>
        <v>0</v>
      </c>
      <c r="R467" s="171"/>
      <c r="S467" s="171" t="s">
        <v>222</v>
      </c>
      <c r="T467" s="172" t="s">
        <v>223</v>
      </c>
      <c r="U467" s="157">
        <v>8.0000000000000002E-3</v>
      </c>
      <c r="V467" s="157">
        <f>ROUND(E467*U467,2)</f>
        <v>2.56</v>
      </c>
      <c r="W467" s="157"/>
      <c r="X467" s="157" t="s">
        <v>187</v>
      </c>
      <c r="Y467" s="147"/>
      <c r="Z467" s="147"/>
      <c r="AA467" s="147"/>
      <c r="AB467" s="147"/>
      <c r="AC467" s="147"/>
      <c r="AD467" s="147"/>
      <c r="AE467" s="147"/>
      <c r="AF467" s="147"/>
      <c r="AG467" s="147" t="s">
        <v>188</v>
      </c>
      <c r="AH467" s="147"/>
      <c r="AI467" s="147"/>
      <c r="AJ467" s="147"/>
      <c r="AK467" s="147"/>
      <c r="AL467" s="147"/>
      <c r="AM467" s="147"/>
      <c r="AN467" s="147"/>
      <c r="AO467" s="147"/>
      <c r="AP467" s="147"/>
      <c r="AQ467" s="147"/>
      <c r="AR467" s="147"/>
      <c r="AS467" s="147"/>
      <c r="AT467" s="147"/>
      <c r="AU467" s="147"/>
      <c r="AV467" s="147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</row>
    <row r="468" spans="1:60" outlineLevel="1" x14ac:dyDescent="0.2">
      <c r="A468" s="154"/>
      <c r="B468" s="155"/>
      <c r="C468" s="192" t="s">
        <v>657</v>
      </c>
      <c r="D468" s="187"/>
      <c r="E468" s="188">
        <v>320</v>
      </c>
      <c r="F468" s="157"/>
      <c r="G468" s="157"/>
      <c r="H468" s="157"/>
      <c r="I468" s="157"/>
      <c r="J468" s="157"/>
      <c r="K468" s="157"/>
      <c r="L468" s="157"/>
      <c r="M468" s="157"/>
      <c r="N468" s="157"/>
      <c r="O468" s="157"/>
      <c r="P468" s="157"/>
      <c r="Q468" s="157"/>
      <c r="R468" s="157"/>
      <c r="S468" s="157"/>
      <c r="T468" s="157"/>
      <c r="U468" s="157"/>
      <c r="V468" s="157"/>
      <c r="W468" s="157"/>
      <c r="X468" s="157"/>
      <c r="Y468" s="147"/>
      <c r="Z468" s="147"/>
      <c r="AA468" s="147"/>
      <c r="AB468" s="147"/>
      <c r="AC468" s="147"/>
      <c r="AD468" s="147"/>
      <c r="AE468" s="147"/>
      <c r="AF468" s="147"/>
      <c r="AG468" s="147" t="s">
        <v>225</v>
      </c>
      <c r="AH468" s="147">
        <v>0</v>
      </c>
      <c r="AI468" s="147"/>
      <c r="AJ468" s="147"/>
      <c r="AK468" s="147"/>
      <c r="AL468" s="147"/>
      <c r="AM468" s="147"/>
      <c r="AN468" s="147"/>
      <c r="AO468" s="147"/>
      <c r="AP468" s="147"/>
      <c r="AQ468" s="147"/>
      <c r="AR468" s="147"/>
      <c r="AS468" s="147"/>
      <c r="AT468" s="147"/>
      <c r="AU468" s="147"/>
      <c r="AV468" s="147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</row>
    <row r="469" spans="1:60" outlineLevel="1" x14ac:dyDescent="0.2">
      <c r="A469" s="173">
        <v>97</v>
      </c>
      <c r="B469" s="174" t="s">
        <v>658</v>
      </c>
      <c r="C469" s="182" t="s">
        <v>659</v>
      </c>
      <c r="D469" s="175" t="s">
        <v>381</v>
      </c>
      <c r="E469" s="176">
        <v>32</v>
      </c>
      <c r="F469" s="177"/>
      <c r="G469" s="178">
        <f>ROUND(E469*F469,2)</f>
        <v>0</v>
      </c>
      <c r="H469" s="177"/>
      <c r="I469" s="178">
        <f>ROUND(E469*H469,2)</f>
        <v>0</v>
      </c>
      <c r="J469" s="177"/>
      <c r="K469" s="178">
        <f>ROUND(E469*J469,2)</f>
        <v>0</v>
      </c>
      <c r="L469" s="178">
        <v>15</v>
      </c>
      <c r="M469" s="178">
        <f>G469*(1+L469/100)</f>
        <v>0</v>
      </c>
      <c r="N469" s="178">
        <v>0</v>
      </c>
      <c r="O469" s="178">
        <f>ROUND(E469*N469,2)</f>
        <v>0</v>
      </c>
      <c r="P469" s="178">
        <v>0</v>
      </c>
      <c r="Q469" s="178">
        <f>ROUND(E469*P469,2)</f>
        <v>0</v>
      </c>
      <c r="R469" s="178"/>
      <c r="S469" s="178" t="s">
        <v>222</v>
      </c>
      <c r="T469" s="179" t="s">
        <v>223</v>
      </c>
      <c r="U469" s="157">
        <v>0.13100000000000001</v>
      </c>
      <c r="V469" s="157">
        <f>ROUND(E469*U469,2)</f>
        <v>4.1900000000000004</v>
      </c>
      <c r="W469" s="157"/>
      <c r="X469" s="157" t="s">
        <v>187</v>
      </c>
      <c r="Y469" s="147"/>
      <c r="Z469" s="147"/>
      <c r="AA469" s="147"/>
      <c r="AB469" s="147"/>
      <c r="AC469" s="147"/>
      <c r="AD469" s="147"/>
      <c r="AE469" s="147"/>
      <c r="AF469" s="147"/>
      <c r="AG469" s="147" t="s">
        <v>188</v>
      </c>
      <c r="AH469" s="147"/>
      <c r="AI469" s="147"/>
      <c r="AJ469" s="147"/>
      <c r="AK469" s="147"/>
      <c r="AL469" s="147"/>
      <c r="AM469" s="147"/>
      <c r="AN469" s="147"/>
      <c r="AO469" s="147"/>
      <c r="AP469" s="147"/>
      <c r="AQ469" s="147"/>
      <c r="AR469" s="147"/>
      <c r="AS469" s="147"/>
      <c r="AT469" s="147"/>
      <c r="AU469" s="147"/>
      <c r="AV469" s="147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</row>
    <row r="470" spans="1:60" ht="22.5" outlineLevel="1" x14ac:dyDescent="0.2">
      <c r="A470" s="173">
        <v>98</v>
      </c>
      <c r="B470" s="174" t="s">
        <v>660</v>
      </c>
      <c r="C470" s="182" t="s">
        <v>661</v>
      </c>
      <c r="D470" s="175" t="s">
        <v>316</v>
      </c>
      <c r="E470" s="176">
        <v>2</v>
      </c>
      <c r="F470" s="177"/>
      <c r="G470" s="178">
        <f>ROUND(E470*F470,2)</f>
        <v>0</v>
      </c>
      <c r="H470" s="177"/>
      <c r="I470" s="178">
        <f>ROUND(E470*H470,2)</f>
        <v>0</v>
      </c>
      <c r="J470" s="177"/>
      <c r="K470" s="178">
        <f>ROUND(E470*J470,2)</f>
        <v>0</v>
      </c>
      <c r="L470" s="178">
        <v>15</v>
      </c>
      <c r="M470" s="178">
        <f>G470*(1+L470/100)</f>
        <v>0</v>
      </c>
      <c r="N470" s="178">
        <v>0</v>
      </c>
      <c r="O470" s="178">
        <f>ROUND(E470*N470,2)</f>
        <v>0</v>
      </c>
      <c r="P470" s="178">
        <v>0</v>
      </c>
      <c r="Q470" s="178">
        <f>ROUND(E470*P470,2)</f>
        <v>0</v>
      </c>
      <c r="R470" s="178"/>
      <c r="S470" s="178" t="s">
        <v>185</v>
      </c>
      <c r="T470" s="179" t="s">
        <v>186</v>
      </c>
      <c r="U470" s="157">
        <v>0</v>
      </c>
      <c r="V470" s="157">
        <f>ROUND(E470*U470,2)</f>
        <v>0</v>
      </c>
      <c r="W470" s="157"/>
      <c r="X470" s="157" t="s">
        <v>187</v>
      </c>
      <c r="Y470" s="147"/>
      <c r="Z470" s="147"/>
      <c r="AA470" s="147"/>
      <c r="AB470" s="147"/>
      <c r="AC470" s="147"/>
      <c r="AD470" s="147"/>
      <c r="AE470" s="147"/>
      <c r="AF470" s="147"/>
      <c r="AG470" s="147" t="s">
        <v>188</v>
      </c>
      <c r="AH470" s="147"/>
      <c r="AI470" s="147"/>
      <c r="AJ470" s="147"/>
      <c r="AK470" s="147"/>
      <c r="AL470" s="147"/>
      <c r="AM470" s="147"/>
      <c r="AN470" s="147"/>
      <c r="AO470" s="147"/>
      <c r="AP470" s="147"/>
      <c r="AQ470" s="147"/>
      <c r="AR470" s="147"/>
      <c r="AS470" s="147"/>
      <c r="AT470" s="147"/>
      <c r="AU470" s="147"/>
      <c r="AV470" s="147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</row>
    <row r="471" spans="1:60" ht="25.5" x14ac:dyDescent="0.2">
      <c r="A471" s="160" t="s">
        <v>180</v>
      </c>
      <c r="B471" s="161" t="s">
        <v>112</v>
      </c>
      <c r="C471" s="181" t="s">
        <v>113</v>
      </c>
      <c r="D471" s="162"/>
      <c r="E471" s="163"/>
      <c r="F471" s="164"/>
      <c r="G471" s="164">
        <f>SUMIF(AG472:AG475,"&lt;&gt;NOR",G472:G475)</f>
        <v>0</v>
      </c>
      <c r="H471" s="164"/>
      <c r="I471" s="164">
        <f>SUM(I472:I475)</f>
        <v>0</v>
      </c>
      <c r="J471" s="164"/>
      <c r="K471" s="164">
        <f>SUM(K472:K475)</f>
        <v>0</v>
      </c>
      <c r="L471" s="164"/>
      <c r="M471" s="164">
        <f>SUM(M472:M475)</f>
        <v>0</v>
      </c>
      <c r="N471" s="164"/>
      <c r="O471" s="164">
        <f>SUM(O472:O475)</f>
        <v>0</v>
      </c>
      <c r="P471" s="164"/>
      <c r="Q471" s="164">
        <f>SUM(Q472:Q475)</f>
        <v>0</v>
      </c>
      <c r="R471" s="164"/>
      <c r="S471" s="164"/>
      <c r="T471" s="165"/>
      <c r="U471" s="159"/>
      <c r="V471" s="159">
        <f>SUM(V472:V475)</f>
        <v>4.08</v>
      </c>
      <c r="W471" s="159"/>
      <c r="X471" s="159"/>
      <c r="AG471" t="s">
        <v>181</v>
      </c>
    </row>
    <row r="472" spans="1:60" outlineLevel="1" x14ac:dyDescent="0.2">
      <c r="A472" s="166">
        <v>99</v>
      </c>
      <c r="B472" s="167" t="s">
        <v>662</v>
      </c>
      <c r="C472" s="183" t="s">
        <v>663</v>
      </c>
      <c r="D472" s="168" t="s">
        <v>221</v>
      </c>
      <c r="E472" s="169">
        <v>271.92</v>
      </c>
      <c r="F472" s="170"/>
      <c r="G472" s="171">
        <f>ROUND(E472*F472,2)</f>
        <v>0</v>
      </c>
      <c r="H472" s="170"/>
      <c r="I472" s="171">
        <f>ROUND(E472*H472,2)</f>
        <v>0</v>
      </c>
      <c r="J472" s="170"/>
      <c r="K472" s="171">
        <f>ROUND(E472*J472,2)</f>
        <v>0</v>
      </c>
      <c r="L472" s="171">
        <v>15</v>
      </c>
      <c r="M472" s="171">
        <f>G472*(1+L472/100)</f>
        <v>0</v>
      </c>
      <c r="N472" s="171">
        <v>0</v>
      </c>
      <c r="O472" s="171">
        <f>ROUND(E472*N472,2)</f>
        <v>0</v>
      </c>
      <c r="P472" s="171">
        <v>0</v>
      </c>
      <c r="Q472" s="171">
        <f>ROUND(E472*P472,2)</f>
        <v>0</v>
      </c>
      <c r="R472" s="171"/>
      <c r="S472" s="171" t="s">
        <v>222</v>
      </c>
      <c r="T472" s="172" t="s">
        <v>223</v>
      </c>
      <c r="U472" s="157">
        <v>1.4999999999999999E-2</v>
      </c>
      <c r="V472" s="157">
        <f>ROUND(E472*U472,2)</f>
        <v>4.08</v>
      </c>
      <c r="W472" s="157"/>
      <c r="X472" s="157" t="s">
        <v>187</v>
      </c>
      <c r="Y472" s="147"/>
      <c r="Z472" s="147"/>
      <c r="AA472" s="147"/>
      <c r="AB472" s="147"/>
      <c r="AC472" s="147"/>
      <c r="AD472" s="147"/>
      <c r="AE472" s="147"/>
      <c r="AF472" s="147"/>
      <c r="AG472" s="147" t="s">
        <v>188</v>
      </c>
      <c r="AH472" s="147"/>
      <c r="AI472" s="147"/>
      <c r="AJ472" s="147"/>
      <c r="AK472" s="147"/>
      <c r="AL472" s="147"/>
      <c r="AM472" s="147"/>
      <c r="AN472" s="147"/>
      <c r="AO472" s="147"/>
      <c r="AP472" s="147"/>
      <c r="AQ472" s="147"/>
      <c r="AR472" s="147"/>
      <c r="AS472" s="147"/>
      <c r="AT472" s="147"/>
      <c r="AU472" s="147"/>
      <c r="AV472" s="147"/>
      <c r="AW472" s="147"/>
      <c r="AX472" s="147"/>
      <c r="AY472" s="147"/>
      <c r="AZ472" s="147"/>
      <c r="BA472" s="147"/>
      <c r="BB472" s="147"/>
      <c r="BC472" s="147"/>
      <c r="BD472" s="147"/>
      <c r="BE472" s="147"/>
      <c r="BF472" s="147"/>
      <c r="BG472" s="147"/>
      <c r="BH472" s="147"/>
    </row>
    <row r="473" spans="1:60" outlineLevel="1" x14ac:dyDescent="0.2">
      <c r="A473" s="154"/>
      <c r="B473" s="155"/>
      <c r="C473" s="192" t="s">
        <v>439</v>
      </c>
      <c r="D473" s="187"/>
      <c r="E473" s="188"/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  <c r="U473" s="157"/>
      <c r="V473" s="157"/>
      <c r="W473" s="157"/>
      <c r="X473" s="157"/>
      <c r="Y473" s="147"/>
      <c r="Z473" s="147"/>
      <c r="AA473" s="147"/>
      <c r="AB473" s="147"/>
      <c r="AC473" s="147"/>
      <c r="AD473" s="147"/>
      <c r="AE473" s="147"/>
      <c r="AF473" s="147"/>
      <c r="AG473" s="147" t="s">
        <v>225</v>
      </c>
      <c r="AH473" s="147">
        <v>0</v>
      </c>
      <c r="AI473" s="147"/>
      <c r="AJ473" s="147"/>
      <c r="AK473" s="147"/>
      <c r="AL473" s="147"/>
      <c r="AM473" s="147"/>
      <c r="AN473" s="147"/>
      <c r="AO473" s="147"/>
      <c r="AP473" s="147"/>
      <c r="AQ473" s="147"/>
      <c r="AR473" s="147"/>
      <c r="AS473" s="147"/>
      <c r="AT473" s="147"/>
      <c r="AU473" s="147"/>
      <c r="AV473" s="147"/>
      <c r="AW473" s="147"/>
      <c r="AX473" s="147"/>
      <c r="AY473" s="147"/>
      <c r="AZ473" s="147"/>
      <c r="BA473" s="147"/>
      <c r="BB473" s="147"/>
      <c r="BC473" s="147"/>
      <c r="BD473" s="147"/>
      <c r="BE473" s="147"/>
      <c r="BF473" s="147"/>
      <c r="BG473" s="147"/>
      <c r="BH473" s="147"/>
    </row>
    <row r="474" spans="1:60" outlineLevel="1" x14ac:dyDescent="0.2">
      <c r="A474" s="154"/>
      <c r="B474" s="155"/>
      <c r="C474" s="192" t="s">
        <v>664</v>
      </c>
      <c r="D474" s="187"/>
      <c r="E474" s="188">
        <v>135.96</v>
      </c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47"/>
      <c r="Z474" s="147"/>
      <c r="AA474" s="147"/>
      <c r="AB474" s="147"/>
      <c r="AC474" s="147"/>
      <c r="AD474" s="147"/>
      <c r="AE474" s="147"/>
      <c r="AF474" s="147"/>
      <c r="AG474" s="147" t="s">
        <v>225</v>
      </c>
      <c r="AH474" s="147">
        <v>0</v>
      </c>
      <c r="AI474" s="147"/>
      <c r="AJ474" s="147"/>
      <c r="AK474" s="147"/>
      <c r="AL474" s="147"/>
      <c r="AM474" s="147"/>
      <c r="AN474" s="147"/>
      <c r="AO474" s="147"/>
      <c r="AP474" s="147"/>
      <c r="AQ474" s="147"/>
      <c r="AR474" s="147"/>
      <c r="AS474" s="147"/>
      <c r="AT474" s="147"/>
      <c r="AU474" s="147"/>
      <c r="AV474" s="147"/>
      <c r="AW474" s="147"/>
      <c r="AX474" s="147"/>
      <c r="AY474" s="147"/>
      <c r="AZ474" s="147"/>
      <c r="BA474" s="147"/>
      <c r="BB474" s="147"/>
      <c r="BC474" s="147"/>
      <c r="BD474" s="147"/>
      <c r="BE474" s="147"/>
      <c r="BF474" s="147"/>
      <c r="BG474" s="147"/>
      <c r="BH474" s="147"/>
    </row>
    <row r="475" spans="1:60" outlineLevel="1" x14ac:dyDescent="0.2">
      <c r="A475" s="154"/>
      <c r="B475" s="155"/>
      <c r="C475" s="192" t="s">
        <v>665</v>
      </c>
      <c r="D475" s="187"/>
      <c r="E475" s="188">
        <v>135.96</v>
      </c>
      <c r="F475" s="157"/>
      <c r="G475" s="157"/>
      <c r="H475" s="157"/>
      <c r="I475" s="157"/>
      <c r="J475" s="157"/>
      <c r="K475" s="157"/>
      <c r="L475" s="157"/>
      <c r="M475" s="157"/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47"/>
      <c r="Z475" s="147"/>
      <c r="AA475" s="147"/>
      <c r="AB475" s="147"/>
      <c r="AC475" s="147"/>
      <c r="AD475" s="147"/>
      <c r="AE475" s="147"/>
      <c r="AF475" s="147"/>
      <c r="AG475" s="147" t="s">
        <v>225</v>
      </c>
      <c r="AH475" s="147">
        <v>0</v>
      </c>
      <c r="AI475" s="147"/>
      <c r="AJ475" s="147"/>
      <c r="AK475" s="147"/>
      <c r="AL475" s="147"/>
      <c r="AM475" s="147"/>
      <c r="AN475" s="147"/>
      <c r="AO475" s="147"/>
      <c r="AP475" s="147"/>
      <c r="AQ475" s="147"/>
      <c r="AR475" s="147"/>
      <c r="AS475" s="147"/>
      <c r="AT475" s="147"/>
      <c r="AU475" s="147"/>
      <c r="AV475" s="147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</row>
    <row r="476" spans="1:60" x14ac:dyDescent="0.2">
      <c r="A476" s="160" t="s">
        <v>180</v>
      </c>
      <c r="B476" s="161" t="s">
        <v>114</v>
      </c>
      <c r="C476" s="181" t="s">
        <v>115</v>
      </c>
      <c r="D476" s="162"/>
      <c r="E476" s="163"/>
      <c r="F476" s="164"/>
      <c r="G476" s="164">
        <f>SUMIF(AG477:AG508,"&lt;&gt;NOR",G477:G508)</f>
        <v>0</v>
      </c>
      <c r="H476" s="164"/>
      <c r="I476" s="164">
        <f>SUM(I477:I508)</f>
        <v>0</v>
      </c>
      <c r="J476" s="164"/>
      <c r="K476" s="164">
        <f>SUM(K477:K508)</f>
        <v>0</v>
      </c>
      <c r="L476" s="164"/>
      <c r="M476" s="164">
        <f>SUM(M477:M508)</f>
        <v>0</v>
      </c>
      <c r="N476" s="164"/>
      <c r="O476" s="164">
        <f>SUM(O477:O508)</f>
        <v>0.21000000000000002</v>
      </c>
      <c r="P476" s="164"/>
      <c r="Q476" s="164">
        <f>SUM(Q477:Q508)</f>
        <v>70.47</v>
      </c>
      <c r="R476" s="164"/>
      <c r="S476" s="164"/>
      <c r="T476" s="165"/>
      <c r="U476" s="159"/>
      <c r="V476" s="159">
        <f>SUM(V477:V508)</f>
        <v>408.67999999999995</v>
      </c>
      <c r="W476" s="159"/>
      <c r="X476" s="159"/>
      <c r="AG476" t="s">
        <v>181</v>
      </c>
    </row>
    <row r="477" spans="1:60" outlineLevel="1" x14ac:dyDescent="0.2">
      <c r="A477" s="166">
        <v>100</v>
      </c>
      <c r="B477" s="167" t="s">
        <v>666</v>
      </c>
      <c r="C477" s="183" t="s">
        <v>667</v>
      </c>
      <c r="D477" s="168" t="s">
        <v>234</v>
      </c>
      <c r="E477" s="169">
        <v>1.728</v>
      </c>
      <c r="F477" s="170"/>
      <c r="G477" s="171">
        <f>ROUND(E477*F477,2)</f>
        <v>0</v>
      </c>
      <c r="H477" s="170"/>
      <c r="I477" s="171">
        <f>ROUND(E477*H477,2)</f>
        <v>0</v>
      </c>
      <c r="J477" s="170"/>
      <c r="K477" s="171">
        <f>ROUND(E477*J477,2)</f>
        <v>0</v>
      </c>
      <c r="L477" s="171">
        <v>15</v>
      </c>
      <c r="M477" s="171">
        <f>G477*(1+L477/100)</f>
        <v>0</v>
      </c>
      <c r="N477" s="171">
        <v>1.47E-3</v>
      </c>
      <c r="O477" s="171">
        <f>ROUND(E477*N477,2)</f>
        <v>0</v>
      </c>
      <c r="P477" s="171">
        <v>2.4</v>
      </c>
      <c r="Q477" s="171">
        <f>ROUND(E477*P477,2)</f>
        <v>4.1500000000000004</v>
      </c>
      <c r="R477" s="171"/>
      <c r="S477" s="171" t="s">
        <v>222</v>
      </c>
      <c r="T477" s="172" t="s">
        <v>223</v>
      </c>
      <c r="U477" s="157">
        <v>8.5</v>
      </c>
      <c r="V477" s="157">
        <f>ROUND(E477*U477,2)</f>
        <v>14.69</v>
      </c>
      <c r="W477" s="157"/>
      <c r="X477" s="157" t="s">
        <v>187</v>
      </c>
      <c r="Y477" s="147"/>
      <c r="Z477" s="147"/>
      <c r="AA477" s="147"/>
      <c r="AB477" s="147"/>
      <c r="AC477" s="147"/>
      <c r="AD477" s="147"/>
      <c r="AE477" s="147"/>
      <c r="AF477" s="147"/>
      <c r="AG477" s="147" t="s">
        <v>188</v>
      </c>
      <c r="AH477" s="147"/>
      <c r="AI477" s="147"/>
      <c r="AJ477" s="147"/>
      <c r="AK477" s="147"/>
      <c r="AL477" s="147"/>
      <c r="AM477" s="147"/>
      <c r="AN477" s="147"/>
      <c r="AO477" s="147"/>
      <c r="AP477" s="147"/>
      <c r="AQ477" s="147"/>
      <c r="AR477" s="147"/>
      <c r="AS477" s="147"/>
      <c r="AT477" s="147"/>
      <c r="AU477" s="147"/>
      <c r="AV477" s="147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</row>
    <row r="478" spans="1:60" outlineLevel="1" x14ac:dyDescent="0.2">
      <c r="A478" s="154"/>
      <c r="B478" s="155"/>
      <c r="C478" s="192" t="s">
        <v>668</v>
      </c>
      <c r="D478" s="187"/>
      <c r="E478" s="188">
        <v>1.73</v>
      </c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47"/>
      <c r="Z478" s="147"/>
      <c r="AA478" s="147"/>
      <c r="AB478" s="147"/>
      <c r="AC478" s="147"/>
      <c r="AD478" s="147"/>
      <c r="AE478" s="147"/>
      <c r="AF478" s="147"/>
      <c r="AG478" s="147" t="s">
        <v>225</v>
      </c>
      <c r="AH478" s="147">
        <v>0</v>
      </c>
      <c r="AI478" s="147"/>
      <c r="AJ478" s="147"/>
      <c r="AK478" s="147"/>
      <c r="AL478" s="147"/>
      <c r="AM478" s="147"/>
      <c r="AN478" s="147"/>
      <c r="AO478" s="147"/>
      <c r="AP478" s="147"/>
      <c r="AQ478" s="147"/>
      <c r="AR478" s="147"/>
      <c r="AS478" s="147"/>
      <c r="AT478" s="147"/>
      <c r="AU478" s="147"/>
      <c r="AV478" s="147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</row>
    <row r="479" spans="1:60" ht="22.5" outlineLevel="1" x14ac:dyDescent="0.2">
      <c r="A479" s="166">
        <v>101</v>
      </c>
      <c r="B479" s="167" t="s">
        <v>669</v>
      </c>
      <c r="C479" s="183" t="s">
        <v>670</v>
      </c>
      <c r="D479" s="168" t="s">
        <v>221</v>
      </c>
      <c r="E479" s="169">
        <v>242.28800000000001</v>
      </c>
      <c r="F479" s="170"/>
      <c r="G479" s="171">
        <f>ROUND(E479*F479,2)</f>
        <v>0</v>
      </c>
      <c r="H479" s="170"/>
      <c r="I479" s="171">
        <f>ROUND(E479*H479,2)</f>
        <v>0</v>
      </c>
      <c r="J479" s="170"/>
      <c r="K479" s="171">
        <f>ROUND(E479*J479,2)</f>
        <v>0</v>
      </c>
      <c r="L479" s="171">
        <v>15</v>
      </c>
      <c r="M479" s="171">
        <f>G479*(1+L479/100)</f>
        <v>0</v>
      </c>
      <c r="N479" s="171">
        <v>6.7000000000000002E-4</v>
      </c>
      <c r="O479" s="171">
        <f>ROUND(E479*N479,2)</f>
        <v>0.16</v>
      </c>
      <c r="P479" s="171">
        <v>5.5E-2</v>
      </c>
      <c r="Q479" s="171">
        <f>ROUND(E479*P479,2)</f>
        <v>13.33</v>
      </c>
      <c r="R479" s="171"/>
      <c r="S479" s="171" t="s">
        <v>222</v>
      </c>
      <c r="T479" s="172" t="s">
        <v>223</v>
      </c>
      <c r="U479" s="157">
        <v>0.38100000000000001</v>
      </c>
      <c r="V479" s="157">
        <f>ROUND(E479*U479,2)</f>
        <v>92.31</v>
      </c>
      <c r="W479" s="157"/>
      <c r="X479" s="157" t="s">
        <v>187</v>
      </c>
      <c r="Y479" s="147"/>
      <c r="Z479" s="147"/>
      <c r="AA479" s="147"/>
      <c r="AB479" s="147"/>
      <c r="AC479" s="147"/>
      <c r="AD479" s="147"/>
      <c r="AE479" s="147"/>
      <c r="AF479" s="147"/>
      <c r="AG479" s="147" t="s">
        <v>188</v>
      </c>
      <c r="AH479" s="147"/>
      <c r="AI479" s="147"/>
      <c r="AJ479" s="147"/>
      <c r="AK479" s="147"/>
      <c r="AL479" s="147"/>
      <c r="AM479" s="147"/>
      <c r="AN479" s="147"/>
      <c r="AO479" s="147"/>
      <c r="AP479" s="147"/>
      <c r="AQ479" s="147"/>
      <c r="AR479" s="147"/>
      <c r="AS479" s="147"/>
      <c r="AT479" s="147"/>
      <c r="AU479" s="147"/>
      <c r="AV479" s="147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</row>
    <row r="480" spans="1:60" outlineLevel="1" x14ac:dyDescent="0.2">
      <c r="A480" s="154"/>
      <c r="B480" s="155"/>
      <c r="C480" s="192" t="s">
        <v>306</v>
      </c>
      <c r="D480" s="187"/>
      <c r="E480" s="188"/>
      <c r="F480" s="157"/>
      <c r="G480" s="157"/>
      <c r="H480" s="157"/>
      <c r="I480" s="157"/>
      <c r="J480" s="157"/>
      <c r="K480" s="157"/>
      <c r="L480" s="157"/>
      <c r="M480" s="157"/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47"/>
      <c r="Z480" s="147"/>
      <c r="AA480" s="147"/>
      <c r="AB480" s="147"/>
      <c r="AC480" s="147"/>
      <c r="AD480" s="147"/>
      <c r="AE480" s="147"/>
      <c r="AF480" s="147"/>
      <c r="AG480" s="147" t="s">
        <v>225</v>
      </c>
      <c r="AH480" s="147">
        <v>0</v>
      </c>
      <c r="AI480" s="147"/>
      <c r="AJ480" s="147"/>
      <c r="AK480" s="147"/>
      <c r="AL480" s="147"/>
      <c r="AM480" s="147"/>
      <c r="AN480" s="147"/>
      <c r="AO480" s="147"/>
      <c r="AP480" s="147"/>
      <c r="AQ480" s="147"/>
      <c r="AR480" s="147"/>
      <c r="AS480" s="147"/>
      <c r="AT480" s="147"/>
      <c r="AU480" s="147"/>
      <c r="AV480" s="147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</row>
    <row r="481" spans="1:60" outlineLevel="1" x14ac:dyDescent="0.2">
      <c r="A481" s="154"/>
      <c r="B481" s="155"/>
      <c r="C481" s="192" t="s">
        <v>671</v>
      </c>
      <c r="D481" s="187"/>
      <c r="E481" s="188">
        <v>77.040000000000006</v>
      </c>
      <c r="F481" s="157"/>
      <c r="G481" s="157"/>
      <c r="H481" s="157"/>
      <c r="I481" s="157"/>
      <c r="J481" s="157"/>
      <c r="K481" s="157"/>
      <c r="L481" s="157"/>
      <c r="M481" s="157"/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47"/>
      <c r="Z481" s="147"/>
      <c r="AA481" s="147"/>
      <c r="AB481" s="147"/>
      <c r="AC481" s="147"/>
      <c r="AD481" s="147"/>
      <c r="AE481" s="147"/>
      <c r="AF481" s="147"/>
      <c r="AG481" s="147" t="s">
        <v>225</v>
      </c>
      <c r="AH481" s="147">
        <v>0</v>
      </c>
      <c r="AI481" s="147"/>
      <c r="AJ481" s="147"/>
      <c r="AK481" s="147"/>
      <c r="AL481" s="147"/>
      <c r="AM481" s="147"/>
      <c r="AN481" s="147"/>
      <c r="AO481" s="147"/>
      <c r="AP481" s="147"/>
      <c r="AQ481" s="147"/>
      <c r="AR481" s="147"/>
      <c r="AS481" s="147"/>
      <c r="AT481" s="147"/>
      <c r="AU481" s="147"/>
      <c r="AV481" s="147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</row>
    <row r="482" spans="1:60" outlineLevel="1" x14ac:dyDescent="0.2">
      <c r="A482" s="154"/>
      <c r="B482" s="155"/>
      <c r="C482" s="192" t="s">
        <v>672</v>
      </c>
      <c r="D482" s="187"/>
      <c r="E482" s="188">
        <v>92.45</v>
      </c>
      <c r="F482" s="157"/>
      <c r="G482" s="157"/>
      <c r="H482" s="157"/>
      <c r="I482" s="157"/>
      <c r="J482" s="157"/>
      <c r="K482" s="157"/>
      <c r="L482" s="157"/>
      <c r="M482" s="157"/>
      <c r="N482" s="157"/>
      <c r="O482" s="157"/>
      <c r="P482" s="157"/>
      <c r="Q482" s="157"/>
      <c r="R482" s="157"/>
      <c r="S482" s="157"/>
      <c r="T482" s="157"/>
      <c r="U482" s="157"/>
      <c r="V482" s="157"/>
      <c r="W482" s="157"/>
      <c r="X482" s="157"/>
      <c r="Y482" s="147"/>
      <c r="Z482" s="147"/>
      <c r="AA482" s="147"/>
      <c r="AB482" s="147"/>
      <c r="AC482" s="147"/>
      <c r="AD482" s="147"/>
      <c r="AE482" s="147"/>
      <c r="AF482" s="147"/>
      <c r="AG482" s="147" t="s">
        <v>225</v>
      </c>
      <c r="AH482" s="147">
        <v>0</v>
      </c>
      <c r="AI482" s="147"/>
      <c r="AJ482" s="147"/>
      <c r="AK482" s="147"/>
      <c r="AL482" s="147"/>
      <c r="AM482" s="147"/>
      <c r="AN482" s="147"/>
      <c r="AO482" s="147"/>
      <c r="AP482" s="147"/>
      <c r="AQ482" s="147"/>
      <c r="AR482" s="147"/>
      <c r="AS482" s="147"/>
      <c r="AT482" s="147"/>
      <c r="AU482" s="147"/>
      <c r="AV482" s="147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</row>
    <row r="483" spans="1:60" outlineLevel="1" x14ac:dyDescent="0.2">
      <c r="A483" s="154"/>
      <c r="B483" s="155"/>
      <c r="C483" s="192" t="s">
        <v>673</v>
      </c>
      <c r="D483" s="187"/>
      <c r="E483" s="188"/>
      <c r="F483" s="157"/>
      <c r="G483" s="157"/>
      <c r="H483" s="157"/>
      <c r="I483" s="157"/>
      <c r="J483" s="157"/>
      <c r="K483" s="157"/>
      <c r="L483" s="157"/>
      <c r="M483" s="157"/>
      <c r="N483" s="157"/>
      <c r="O483" s="157"/>
      <c r="P483" s="157"/>
      <c r="Q483" s="157"/>
      <c r="R483" s="157"/>
      <c r="S483" s="157"/>
      <c r="T483" s="157"/>
      <c r="U483" s="157"/>
      <c r="V483" s="157"/>
      <c r="W483" s="157"/>
      <c r="X483" s="157"/>
      <c r="Y483" s="147"/>
      <c r="Z483" s="147"/>
      <c r="AA483" s="147"/>
      <c r="AB483" s="147"/>
      <c r="AC483" s="147"/>
      <c r="AD483" s="147"/>
      <c r="AE483" s="147"/>
      <c r="AF483" s="147"/>
      <c r="AG483" s="147" t="s">
        <v>225</v>
      </c>
      <c r="AH483" s="147">
        <v>0</v>
      </c>
      <c r="AI483" s="147"/>
      <c r="AJ483" s="147"/>
      <c r="AK483" s="147"/>
      <c r="AL483" s="147"/>
      <c r="AM483" s="147"/>
      <c r="AN483" s="147"/>
      <c r="AO483" s="147"/>
      <c r="AP483" s="147"/>
      <c r="AQ483" s="147"/>
      <c r="AR483" s="147"/>
      <c r="AS483" s="147"/>
      <c r="AT483" s="147"/>
      <c r="AU483" s="147"/>
      <c r="AV483" s="147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</row>
    <row r="484" spans="1:60" outlineLevel="1" x14ac:dyDescent="0.2">
      <c r="A484" s="154"/>
      <c r="B484" s="155"/>
      <c r="C484" s="192" t="s">
        <v>674</v>
      </c>
      <c r="D484" s="187"/>
      <c r="E484" s="188">
        <v>36.4</v>
      </c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7"/>
      <c r="R484" s="157"/>
      <c r="S484" s="157"/>
      <c r="T484" s="157"/>
      <c r="U484" s="157"/>
      <c r="V484" s="157"/>
      <c r="W484" s="157"/>
      <c r="X484" s="157"/>
      <c r="Y484" s="147"/>
      <c r="Z484" s="147"/>
      <c r="AA484" s="147"/>
      <c r="AB484" s="147"/>
      <c r="AC484" s="147"/>
      <c r="AD484" s="147"/>
      <c r="AE484" s="147"/>
      <c r="AF484" s="147"/>
      <c r="AG484" s="147" t="s">
        <v>225</v>
      </c>
      <c r="AH484" s="147">
        <v>0</v>
      </c>
      <c r="AI484" s="147"/>
      <c r="AJ484" s="147"/>
      <c r="AK484" s="147"/>
      <c r="AL484" s="147"/>
      <c r="AM484" s="147"/>
      <c r="AN484" s="147"/>
      <c r="AO484" s="147"/>
      <c r="AP484" s="147"/>
      <c r="AQ484" s="147"/>
      <c r="AR484" s="147"/>
      <c r="AS484" s="147"/>
      <c r="AT484" s="147"/>
      <c r="AU484" s="147"/>
      <c r="AV484" s="147"/>
      <c r="AW484" s="147"/>
      <c r="AX484" s="147"/>
      <c r="AY484" s="147"/>
      <c r="AZ484" s="147"/>
      <c r="BA484" s="147"/>
      <c r="BB484" s="147"/>
      <c r="BC484" s="147"/>
      <c r="BD484" s="147"/>
      <c r="BE484" s="147"/>
      <c r="BF484" s="147"/>
      <c r="BG484" s="147"/>
      <c r="BH484" s="147"/>
    </row>
    <row r="485" spans="1:60" outlineLevel="1" x14ac:dyDescent="0.2">
      <c r="A485" s="154"/>
      <c r="B485" s="155"/>
      <c r="C485" s="192" t="s">
        <v>674</v>
      </c>
      <c r="D485" s="187"/>
      <c r="E485" s="188">
        <v>36.4</v>
      </c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  <c r="U485" s="157"/>
      <c r="V485" s="157"/>
      <c r="W485" s="157"/>
      <c r="X485" s="157"/>
      <c r="Y485" s="147"/>
      <c r="Z485" s="147"/>
      <c r="AA485" s="147"/>
      <c r="AB485" s="147"/>
      <c r="AC485" s="147"/>
      <c r="AD485" s="147"/>
      <c r="AE485" s="147"/>
      <c r="AF485" s="147"/>
      <c r="AG485" s="147" t="s">
        <v>225</v>
      </c>
      <c r="AH485" s="147">
        <v>0</v>
      </c>
      <c r="AI485" s="147"/>
      <c r="AJ485" s="147"/>
      <c r="AK485" s="147"/>
      <c r="AL485" s="147"/>
      <c r="AM485" s="147"/>
      <c r="AN485" s="147"/>
      <c r="AO485" s="147"/>
      <c r="AP485" s="147"/>
      <c r="AQ485" s="147"/>
      <c r="AR485" s="147"/>
      <c r="AS485" s="147"/>
      <c r="AT485" s="147"/>
      <c r="AU485" s="147"/>
      <c r="AV485" s="147"/>
      <c r="AW485" s="147"/>
      <c r="AX485" s="147"/>
      <c r="AY485" s="147"/>
      <c r="AZ485" s="147"/>
      <c r="BA485" s="147"/>
      <c r="BB485" s="147"/>
      <c r="BC485" s="147"/>
      <c r="BD485" s="147"/>
      <c r="BE485" s="147"/>
      <c r="BF485" s="147"/>
      <c r="BG485" s="147"/>
      <c r="BH485" s="147"/>
    </row>
    <row r="486" spans="1:60" outlineLevel="1" x14ac:dyDescent="0.2">
      <c r="A486" s="173">
        <v>102</v>
      </c>
      <c r="B486" s="174" t="s">
        <v>675</v>
      </c>
      <c r="C486" s="182" t="s">
        <v>676</v>
      </c>
      <c r="D486" s="175" t="s">
        <v>221</v>
      </c>
      <c r="E486" s="176">
        <v>333.21600000000001</v>
      </c>
      <c r="F486" s="177"/>
      <c r="G486" s="178">
        <f>ROUND(E486*F486,2)</f>
        <v>0</v>
      </c>
      <c r="H486" s="177"/>
      <c r="I486" s="178">
        <f>ROUND(E486*H486,2)</f>
        <v>0</v>
      </c>
      <c r="J486" s="177"/>
      <c r="K486" s="178">
        <f>ROUND(E486*J486,2)</f>
        <v>0</v>
      </c>
      <c r="L486" s="178">
        <v>15</v>
      </c>
      <c r="M486" s="178">
        <f>G486*(1+L486/100)</f>
        <v>0</v>
      </c>
      <c r="N486" s="178">
        <v>0</v>
      </c>
      <c r="O486" s="178">
        <f>ROUND(E486*N486,2)</f>
        <v>0</v>
      </c>
      <c r="P486" s="178">
        <v>1.75E-3</v>
      </c>
      <c r="Q486" s="178">
        <f>ROUND(E486*P486,2)</f>
        <v>0.57999999999999996</v>
      </c>
      <c r="R486" s="178"/>
      <c r="S486" s="178" t="s">
        <v>222</v>
      </c>
      <c r="T486" s="179" t="s">
        <v>223</v>
      </c>
      <c r="U486" s="157">
        <v>0.16500000000000001</v>
      </c>
      <c r="V486" s="157">
        <f>ROUND(E486*U486,2)</f>
        <v>54.98</v>
      </c>
      <c r="W486" s="157"/>
      <c r="X486" s="157" t="s">
        <v>187</v>
      </c>
      <c r="Y486" s="147"/>
      <c r="Z486" s="147"/>
      <c r="AA486" s="147"/>
      <c r="AB486" s="147"/>
      <c r="AC486" s="147"/>
      <c r="AD486" s="147"/>
      <c r="AE486" s="147"/>
      <c r="AF486" s="147"/>
      <c r="AG486" s="147" t="s">
        <v>188</v>
      </c>
      <c r="AH486" s="147"/>
      <c r="AI486" s="147"/>
      <c r="AJ486" s="147"/>
      <c r="AK486" s="147"/>
      <c r="AL486" s="147"/>
      <c r="AM486" s="147"/>
      <c r="AN486" s="147"/>
      <c r="AO486" s="147"/>
      <c r="AP486" s="147"/>
      <c r="AQ486" s="147"/>
      <c r="AR486" s="147"/>
      <c r="AS486" s="147"/>
      <c r="AT486" s="147"/>
      <c r="AU486" s="147"/>
      <c r="AV486" s="147"/>
      <c r="AW486" s="147"/>
      <c r="AX486" s="147"/>
      <c r="AY486" s="147"/>
      <c r="AZ486" s="147"/>
      <c r="BA486" s="147"/>
      <c r="BB486" s="147"/>
      <c r="BC486" s="147"/>
      <c r="BD486" s="147"/>
      <c r="BE486" s="147"/>
      <c r="BF486" s="147"/>
      <c r="BG486" s="147"/>
      <c r="BH486" s="147"/>
    </row>
    <row r="487" spans="1:60" outlineLevel="1" x14ac:dyDescent="0.2">
      <c r="A487" s="166">
        <v>103</v>
      </c>
      <c r="B487" s="167" t="s">
        <v>677</v>
      </c>
      <c r="C487" s="183" t="s">
        <v>678</v>
      </c>
      <c r="D487" s="168" t="s">
        <v>221</v>
      </c>
      <c r="E487" s="169">
        <v>7.2</v>
      </c>
      <c r="F487" s="170"/>
      <c r="G487" s="171">
        <f>ROUND(E487*F487,2)</f>
        <v>0</v>
      </c>
      <c r="H487" s="170"/>
      <c r="I487" s="171">
        <f>ROUND(E487*H487,2)</f>
        <v>0</v>
      </c>
      <c r="J487" s="170"/>
      <c r="K487" s="171">
        <f>ROUND(E487*J487,2)</f>
        <v>0</v>
      </c>
      <c r="L487" s="171">
        <v>15</v>
      </c>
      <c r="M487" s="171">
        <f>G487*(1+L487/100)</f>
        <v>0</v>
      </c>
      <c r="N487" s="171">
        <v>1.17E-3</v>
      </c>
      <c r="O487" s="171">
        <f>ROUND(E487*N487,2)</f>
        <v>0.01</v>
      </c>
      <c r="P487" s="171">
        <v>7.5999999999999998E-2</v>
      </c>
      <c r="Q487" s="171">
        <f>ROUND(E487*P487,2)</f>
        <v>0.55000000000000004</v>
      </c>
      <c r="R487" s="171"/>
      <c r="S487" s="171" t="s">
        <v>222</v>
      </c>
      <c r="T487" s="172" t="s">
        <v>223</v>
      </c>
      <c r="U487" s="157">
        <v>0.93899999999999995</v>
      </c>
      <c r="V487" s="157">
        <f>ROUND(E487*U487,2)</f>
        <v>6.76</v>
      </c>
      <c r="W487" s="157"/>
      <c r="X487" s="157" t="s">
        <v>187</v>
      </c>
      <c r="Y487" s="147"/>
      <c r="Z487" s="147"/>
      <c r="AA487" s="147"/>
      <c r="AB487" s="147"/>
      <c r="AC487" s="147"/>
      <c r="AD487" s="147"/>
      <c r="AE487" s="147"/>
      <c r="AF487" s="147"/>
      <c r="AG487" s="147" t="s">
        <v>188</v>
      </c>
      <c r="AH487" s="147"/>
      <c r="AI487" s="147"/>
      <c r="AJ487" s="147"/>
      <c r="AK487" s="147"/>
      <c r="AL487" s="147"/>
      <c r="AM487" s="147"/>
      <c r="AN487" s="147"/>
      <c r="AO487" s="147"/>
      <c r="AP487" s="147"/>
      <c r="AQ487" s="147"/>
      <c r="AR487" s="147"/>
      <c r="AS487" s="147"/>
      <c r="AT487" s="147"/>
      <c r="AU487" s="147"/>
      <c r="AV487" s="147"/>
      <c r="AW487" s="147"/>
      <c r="AX487" s="147"/>
      <c r="AY487" s="147"/>
      <c r="AZ487" s="147"/>
      <c r="BA487" s="147"/>
      <c r="BB487" s="147"/>
      <c r="BC487" s="147"/>
      <c r="BD487" s="147"/>
      <c r="BE487" s="147"/>
      <c r="BF487" s="147"/>
      <c r="BG487" s="147"/>
      <c r="BH487" s="147"/>
    </row>
    <row r="488" spans="1:60" outlineLevel="1" x14ac:dyDescent="0.2">
      <c r="A488" s="154"/>
      <c r="B488" s="155"/>
      <c r="C488" s="192" t="s">
        <v>679</v>
      </c>
      <c r="D488" s="187"/>
      <c r="E488" s="188">
        <v>3.6</v>
      </c>
      <c r="F488" s="157"/>
      <c r="G488" s="157"/>
      <c r="H488" s="157"/>
      <c r="I488" s="157"/>
      <c r="J488" s="157"/>
      <c r="K488" s="157"/>
      <c r="L488" s="157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47"/>
      <c r="Z488" s="147"/>
      <c r="AA488" s="147"/>
      <c r="AB488" s="147"/>
      <c r="AC488" s="147"/>
      <c r="AD488" s="147"/>
      <c r="AE488" s="147"/>
      <c r="AF488" s="147"/>
      <c r="AG488" s="147" t="s">
        <v>225</v>
      </c>
      <c r="AH488" s="147">
        <v>0</v>
      </c>
      <c r="AI488" s="147"/>
      <c r="AJ488" s="147"/>
      <c r="AK488" s="147"/>
      <c r="AL488" s="147"/>
      <c r="AM488" s="147"/>
      <c r="AN488" s="147"/>
      <c r="AO488" s="147"/>
      <c r="AP488" s="147"/>
      <c r="AQ488" s="147"/>
      <c r="AR488" s="147"/>
      <c r="AS488" s="147"/>
      <c r="AT488" s="147"/>
      <c r="AU488" s="147"/>
      <c r="AV488" s="147"/>
      <c r="AW488" s="147"/>
      <c r="AX488" s="147"/>
      <c r="AY488" s="147"/>
      <c r="AZ488" s="147"/>
      <c r="BA488" s="147"/>
      <c r="BB488" s="147"/>
      <c r="BC488" s="147"/>
      <c r="BD488" s="147"/>
      <c r="BE488" s="147"/>
      <c r="BF488" s="147"/>
      <c r="BG488" s="147"/>
      <c r="BH488" s="147"/>
    </row>
    <row r="489" spans="1:60" outlineLevel="1" x14ac:dyDescent="0.2">
      <c r="A489" s="154"/>
      <c r="B489" s="155"/>
      <c r="C489" s="192" t="s">
        <v>680</v>
      </c>
      <c r="D489" s="187"/>
      <c r="E489" s="188">
        <v>3.6</v>
      </c>
      <c r="F489" s="157"/>
      <c r="G489" s="157"/>
      <c r="H489" s="157"/>
      <c r="I489" s="157"/>
      <c r="J489" s="157"/>
      <c r="K489" s="157"/>
      <c r="L489" s="157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47"/>
      <c r="Z489" s="147"/>
      <c r="AA489" s="147"/>
      <c r="AB489" s="147"/>
      <c r="AC489" s="147"/>
      <c r="AD489" s="147"/>
      <c r="AE489" s="147"/>
      <c r="AF489" s="147"/>
      <c r="AG489" s="147" t="s">
        <v>225</v>
      </c>
      <c r="AH489" s="147">
        <v>0</v>
      </c>
      <c r="AI489" s="147"/>
      <c r="AJ489" s="147"/>
      <c r="AK489" s="147"/>
      <c r="AL489" s="147"/>
      <c r="AM489" s="147"/>
      <c r="AN489" s="147"/>
      <c r="AO489" s="147"/>
      <c r="AP489" s="147"/>
      <c r="AQ489" s="147"/>
      <c r="AR489" s="147"/>
      <c r="AS489" s="147"/>
      <c r="AT489" s="147"/>
      <c r="AU489" s="147"/>
      <c r="AV489" s="147"/>
      <c r="AW489" s="147"/>
      <c r="AX489" s="147"/>
      <c r="AY489" s="147"/>
      <c r="AZ489" s="147"/>
      <c r="BA489" s="147"/>
      <c r="BB489" s="147"/>
      <c r="BC489" s="147"/>
      <c r="BD489" s="147"/>
      <c r="BE489" s="147"/>
      <c r="BF489" s="147"/>
      <c r="BG489" s="147"/>
      <c r="BH489" s="147"/>
    </row>
    <row r="490" spans="1:60" outlineLevel="1" x14ac:dyDescent="0.2">
      <c r="A490" s="166">
        <v>104</v>
      </c>
      <c r="B490" s="167" t="s">
        <v>681</v>
      </c>
      <c r="C490" s="183" t="s">
        <v>682</v>
      </c>
      <c r="D490" s="168" t="s">
        <v>221</v>
      </c>
      <c r="E490" s="169">
        <v>40.32</v>
      </c>
      <c r="F490" s="170"/>
      <c r="G490" s="171">
        <f>ROUND(E490*F490,2)</f>
        <v>0</v>
      </c>
      <c r="H490" s="170"/>
      <c r="I490" s="171">
        <f>ROUND(E490*H490,2)</f>
        <v>0</v>
      </c>
      <c r="J490" s="170"/>
      <c r="K490" s="171">
        <f>ROUND(E490*J490,2)</f>
        <v>0</v>
      </c>
      <c r="L490" s="171">
        <v>15</v>
      </c>
      <c r="M490" s="171">
        <f>G490*(1+L490/100)</f>
        <v>0</v>
      </c>
      <c r="N490" s="171">
        <v>1E-3</v>
      </c>
      <c r="O490" s="171">
        <f>ROUND(E490*N490,2)</f>
        <v>0.04</v>
      </c>
      <c r="P490" s="171">
        <v>6.3E-2</v>
      </c>
      <c r="Q490" s="171">
        <f>ROUND(E490*P490,2)</f>
        <v>2.54</v>
      </c>
      <c r="R490" s="171"/>
      <c r="S490" s="171" t="s">
        <v>222</v>
      </c>
      <c r="T490" s="172" t="s">
        <v>223</v>
      </c>
      <c r="U490" s="157">
        <v>0.71799999999999997</v>
      </c>
      <c r="V490" s="157">
        <f>ROUND(E490*U490,2)</f>
        <v>28.95</v>
      </c>
      <c r="W490" s="157"/>
      <c r="X490" s="157" t="s">
        <v>187</v>
      </c>
      <c r="Y490" s="147"/>
      <c r="Z490" s="147"/>
      <c r="AA490" s="147"/>
      <c r="AB490" s="147"/>
      <c r="AC490" s="147"/>
      <c r="AD490" s="147"/>
      <c r="AE490" s="147"/>
      <c r="AF490" s="147"/>
      <c r="AG490" s="147" t="s">
        <v>188</v>
      </c>
      <c r="AH490" s="147"/>
      <c r="AI490" s="147"/>
      <c r="AJ490" s="147"/>
      <c r="AK490" s="147"/>
      <c r="AL490" s="147"/>
      <c r="AM490" s="147"/>
      <c r="AN490" s="147"/>
      <c r="AO490" s="147"/>
      <c r="AP490" s="147"/>
      <c r="AQ490" s="147"/>
      <c r="AR490" s="147"/>
      <c r="AS490" s="147"/>
      <c r="AT490" s="147"/>
      <c r="AU490" s="147"/>
      <c r="AV490" s="147"/>
      <c r="AW490" s="147"/>
      <c r="AX490" s="147"/>
      <c r="AY490" s="147"/>
      <c r="AZ490" s="147"/>
      <c r="BA490" s="147"/>
      <c r="BB490" s="147"/>
      <c r="BC490" s="147"/>
      <c r="BD490" s="147"/>
      <c r="BE490" s="147"/>
      <c r="BF490" s="147"/>
      <c r="BG490" s="147"/>
      <c r="BH490" s="147"/>
    </row>
    <row r="491" spans="1:60" outlineLevel="1" x14ac:dyDescent="0.2">
      <c r="A491" s="154"/>
      <c r="B491" s="155"/>
      <c r="C491" s="192" t="s">
        <v>683</v>
      </c>
      <c r="D491" s="187"/>
      <c r="E491" s="188">
        <v>10.08</v>
      </c>
      <c r="F491" s="157"/>
      <c r="G491" s="157"/>
      <c r="H491" s="157"/>
      <c r="I491" s="157"/>
      <c r="J491" s="157"/>
      <c r="K491" s="157"/>
      <c r="L491" s="157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47"/>
      <c r="Z491" s="147"/>
      <c r="AA491" s="147"/>
      <c r="AB491" s="147"/>
      <c r="AC491" s="147"/>
      <c r="AD491" s="147"/>
      <c r="AE491" s="147"/>
      <c r="AF491" s="147"/>
      <c r="AG491" s="147" t="s">
        <v>225</v>
      </c>
      <c r="AH491" s="147">
        <v>0</v>
      </c>
      <c r="AI491" s="147"/>
      <c r="AJ491" s="147"/>
      <c r="AK491" s="147"/>
      <c r="AL491" s="147"/>
      <c r="AM491" s="147"/>
      <c r="AN491" s="147"/>
      <c r="AO491" s="147"/>
      <c r="AP491" s="147"/>
      <c r="AQ491" s="147"/>
      <c r="AR491" s="147"/>
      <c r="AS491" s="147"/>
      <c r="AT491" s="147"/>
      <c r="AU491" s="147"/>
      <c r="AV491" s="147"/>
      <c r="AW491" s="147"/>
      <c r="AX491" s="147"/>
      <c r="AY491" s="147"/>
      <c r="AZ491" s="147"/>
      <c r="BA491" s="147"/>
      <c r="BB491" s="147"/>
      <c r="BC491" s="147"/>
      <c r="BD491" s="147"/>
      <c r="BE491" s="147"/>
      <c r="BF491" s="147"/>
      <c r="BG491" s="147"/>
      <c r="BH491" s="147"/>
    </row>
    <row r="492" spans="1:60" outlineLevel="1" x14ac:dyDescent="0.2">
      <c r="A492" s="154"/>
      <c r="B492" s="155"/>
      <c r="C492" s="192" t="s">
        <v>684</v>
      </c>
      <c r="D492" s="187"/>
      <c r="E492" s="188">
        <v>30.24</v>
      </c>
      <c r="F492" s="157"/>
      <c r="G492" s="157"/>
      <c r="H492" s="157"/>
      <c r="I492" s="157"/>
      <c r="J492" s="157"/>
      <c r="K492" s="157"/>
      <c r="L492" s="157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47"/>
      <c r="Z492" s="147"/>
      <c r="AA492" s="147"/>
      <c r="AB492" s="147"/>
      <c r="AC492" s="147"/>
      <c r="AD492" s="147"/>
      <c r="AE492" s="147"/>
      <c r="AF492" s="147"/>
      <c r="AG492" s="147" t="s">
        <v>225</v>
      </c>
      <c r="AH492" s="147">
        <v>0</v>
      </c>
      <c r="AI492" s="147"/>
      <c r="AJ492" s="147"/>
      <c r="AK492" s="147"/>
      <c r="AL492" s="147"/>
      <c r="AM492" s="147"/>
      <c r="AN492" s="147"/>
      <c r="AO492" s="147"/>
      <c r="AP492" s="147"/>
      <c r="AQ492" s="147"/>
      <c r="AR492" s="147"/>
      <c r="AS492" s="147"/>
      <c r="AT492" s="147"/>
      <c r="AU492" s="147"/>
      <c r="AV492" s="147"/>
      <c r="AW492" s="147"/>
      <c r="AX492" s="147"/>
      <c r="AY492" s="147"/>
      <c r="AZ492" s="147"/>
      <c r="BA492" s="147"/>
      <c r="BB492" s="147"/>
      <c r="BC492" s="147"/>
      <c r="BD492" s="147"/>
      <c r="BE492" s="147"/>
      <c r="BF492" s="147"/>
      <c r="BG492" s="147"/>
      <c r="BH492" s="147"/>
    </row>
    <row r="493" spans="1:60" outlineLevel="1" x14ac:dyDescent="0.2">
      <c r="A493" s="166">
        <v>105</v>
      </c>
      <c r="B493" s="167" t="s">
        <v>685</v>
      </c>
      <c r="C493" s="183" t="s">
        <v>686</v>
      </c>
      <c r="D493" s="168" t="s">
        <v>381</v>
      </c>
      <c r="E493" s="169">
        <v>4.8</v>
      </c>
      <c r="F493" s="170"/>
      <c r="G493" s="171">
        <f>ROUND(E493*F493,2)</f>
        <v>0</v>
      </c>
      <c r="H493" s="170"/>
      <c r="I493" s="171">
        <f>ROUND(E493*H493,2)</f>
        <v>0</v>
      </c>
      <c r="J493" s="170"/>
      <c r="K493" s="171">
        <f>ROUND(E493*J493,2)</f>
        <v>0</v>
      </c>
      <c r="L493" s="171">
        <v>15</v>
      </c>
      <c r="M493" s="171">
        <f>G493*(1+L493/100)</f>
        <v>0</v>
      </c>
      <c r="N493" s="171">
        <v>0</v>
      </c>
      <c r="O493" s="171">
        <f>ROUND(E493*N493,2)</f>
        <v>0</v>
      </c>
      <c r="P493" s="171">
        <v>4.6000000000000001E-4</v>
      </c>
      <c r="Q493" s="171">
        <f>ROUND(E493*P493,2)</f>
        <v>0</v>
      </c>
      <c r="R493" s="171"/>
      <c r="S493" s="171" t="s">
        <v>222</v>
      </c>
      <c r="T493" s="172" t="s">
        <v>223</v>
      </c>
      <c r="U493" s="157">
        <v>3</v>
      </c>
      <c r="V493" s="157">
        <f>ROUND(E493*U493,2)</f>
        <v>14.4</v>
      </c>
      <c r="W493" s="157"/>
      <c r="X493" s="157" t="s">
        <v>187</v>
      </c>
      <c r="Y493" s="147"/>
      <c r="Z493" s="147"/>
      <c r="AA493" s="147"/>
      <c r="AB493" s="147"/>
      <c r="AC493" s="147"/>
      <c r="AD493" s="147"/>
      <c r="AE493" s="147"/>
      <c r="AF493" s="147"/>
      <c r="AG493" s="147" t="s">
        <v>188</v>
      </c>
      <c r="AH493" s="147"/>
      <c r="AI493" s="147"/>
      <c r="AJ493" s="147"/>
      <c r="AK493" s="147"/>
      <c r="AL493" s="147"/>
      <c r="AM493" s="147"/>
      <c r="AN493" s="147"/>
      <c r="AO493" s="147"/>
      <c r="AP493" s="147"/>
      <c r="AQ493" s="147"/>
      <c r="AR493" s="147"/>
      <c r="AS493" s="147"/>
      <c r="AT493" s="147"/>
      <c r="AU493" s="147"/>
      <c r="AV493" s="147"/>
      <c r="AW493" s="147"/>
      <c r="AX493" s="147"/>
      <c r="AY493" s="147"/>
      <c r="AZ493" s="147"/>
      <c r="BA493" s="147"/>
      <c r="BB493" s="147"/>
      <c r="BC493" s="147"/>
      <c r="BD493" s="147"/>
      <c r="BE493" s="147"/>
      <c r="BF493" s="147"/>
      <c r="BG493" s="147"/>
      <c r="BH493" s="147"/>
    </row>
    <row r="494" spans="1:60" outlineLevel="1" x14ac:dyDescent="0.2">
      <c r="A494" s="154"/>
      <c r="B494" s="155"/>
      <c r="C494" s="192" t="s">
        <v>687</v>
      </c>
      <c r="D494" s="187"/>
      <c r="E494" s="188">
        <v>4.8</v>
      </c>
      <c r="F494" s="157"/>
      <c r="G494" s="157"/>
      <c r="H494" s="157"/>
      <c r="I494" s="157"/>
      <c r="J494" s="157"/>
      <c r="K494" s="157"/>
      <c r="L494" s="157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47"/>
      <c r="Z494" s="147"/>
      <c r="AA494" s="147"/>
      <c r="AB494" s="147"/>
      <c r="AC494" s="147"/>
      <c r="AD494" s="147"/>
      <c r="AE494" s="147"/>
      <c r="AF494" s="147"/>
      <c r="AG494" s="147" t="s">
        <v>225</v>
      </c>
      <c r="AH494" s="147">
        <v>0</v>
      </c>
      <c r="AI494" s="147"/>
      <c r="AJ494" s="147"/>
      <c r="AK494" s="147"/>
      <c r="AL494" s="147"/>
      <c r="AM494" s="147"/>
      <c r="AN494" s="147"/>
      <c r="AO494" s="147"/>
      <c r="AP494" s="147"/>
      <c r="AQ494" s="147"/>
      <c r="AR494" s="147"/>
      <c r="AS494" s="147"/>
      <c r="AT494" s="147"/>
      <c r="AU494" s="147"/>
      <c r="AV494" s="147"/>
      <c r="AW494" s="147"/>
      <c r="AX494" s="147"/>
      <c r="AY494" s="147"/>
      <c r="AZ494" s="147"/>
      <c r="BA494" s="147"/>
      <c r="BB494" s="147"/>
      <c r="BC494" s="147"/>
      <c r="BD494" s="147"/>
      <c r="BE494" s="147"/>
      <c r="BF494" s="147"/>
      <c r="BG494" s="147"/>
      <c r="BH494" s="147"/>
    </row>
    <row r="495" spans="1:60" outlineLevel="1" x14ac:dyDescent="0.2">
      <c r="A495" s="173">
        <v>106</v>
      </c>
      <c r="B495" s="174" t="s">
        <v>688</v>
      </c>
      <c r="C495" s="182" t="s">
        <v>689</v>
      </c>
      <c r="D495" s="175" t="s">
        <v>221</v>
      </c>
      <c r="E495" s="176">
        <v>333.21600000000001</v>
      </c>
      <c r="F495" s="177"/>
      <c r="G495" s="178">
        <f>ROUND(E495*F495,2)</f>
        <v>0</v>
      </c>
      <c r="H495" s="177"/>
      <c r="I495" s="178">
        <f>ROUND(E495*H495,2)</f>
        <v>0</v>
      </c>
      <c r="J495" s="177"/>
      <c r="K495" s="178">
        <f>ROUND(E495*J495,2)</f>
        <v>0</v>
      </c>
      <c r="L495" s="178">
        <v>15</v>
      </c>
      <c r="M495" s="178">
        <f>G495*(1+L495/100)</f>
        <v>0</v>
      </c>
      <c r="N495" s="178">
        <v>0</v>
      </c>
      <c r="O495" s="178">
        <f>ROUND(E495*N495,2)</f>
        <v>0</v>
      </c>
      <c r="P495" s="178">
        <v>5.8999999999999997E-2</v>
      </c>
      <c r="Q495" s="178">
        <f>ROUND(E495*P495,2)</f>
        <v>19.66</v>
      </c>
      <c r="R495" s="178"/>
      <c r="S495" s="178" t="s">
        <v>222</v>
      </c>
      <c r="T495" s="179" t="s">
        <v>223</v>
      </c>
      <c r="U495" s="157">
        <v>0.2</v>
      </c>
      <c r="V495" s="157">
        <f>ROUND(E495*U495,2)</f>
        <v>66.64</v>
      </c>
      <c r="W495" s="157"/>
      <c r="X495" s="157" t="s">
        <v>187</v>
      </c>
      <c r="Y495" s="147"/>
      <c r="Z495" s="147"/>
      <c r="AA495" s="147"/>
      <c r="AB495" s="147"/>
      <c r="AC495" s="147"/>
      <c r="AD495" s="147"/>
      <c r="AE495" s="147"/>
      <c r="AF495" s="147"/>
      <c r="AG495" s="147" t="s">
        <v>188</v>
      </c>
      <c r="AH495" s="147"/>
      <c r="AI495" s="147"/>
      <c r="AJ495" s="147"/>
      <c r="AK495" s="147"/>
      <c r="AL495" s="147"/>
      <c r="AM495" s="147"/>
      <c r="AN495" s="147"/>
      <c r="AO495" s="147"/>
      <c r="AP495" s="147"/>
      <c r="AQ495" s="147"/>
      <c r="AR495" s="147"/>
      <c r="AS495" s="147"/>
      <c r="AT495" s="147"/>
      <c r="AU495" s="147"/>
      <c r="AV495" s="147"/>
      <c r="AW495" s="147"/>
      <c r="AX495" s="147"/>
      <c r="AY495" s="147"/>
      <c r="AZ495" s="147"/>
      <c r="BA495" s="147"/>
      <c r="BB495" s="147"/>
      <c r="BC495" s="147"/>
      <c r="BD495" s="147"/>
      <c r="BE495" s="147"/>
      <c r="BF495" s="147"/>
      <c r="BG495" s="147"/>
      <c r="BH495" s="147"/>
    </row>
    <row r="496" spans="1:60" outlineLevel="1" x14ac:dyDescent="0.2">
      <c r="A496" s="166">
        <v>107</v>
      </c>
      <c r="B496" s="167" t="s">
        <v>690</v>
      </c>
      <c r="C496" s="183" t="s">
        <v>691</v>
      </c>
      <c r="D496" s="168" t="s">
        <v>221</v>
      </c>
      <c r="E496" s="169">
        <v>333.21600000000001</v>
      </c>
      <c r="F496" s="170"/>
      <c r="G496" s="171">
        <f>ROUND(E496*F496,2)</f>
        <v>0</v>
      </c>
      <c r="H496" s="170"/>
      <c r="I496" s="171">
        <f>ROUND(E496*H496,2)</f>
        <v>0</v>
      </c>
      <c r="J496" s="170"/>
      <c r="K496" s="171">
        <f>ROUND(E496*J496,2)</f>
        <v>0</v>
      </c>
      <c r="L496" s="171">
        <v>15</v>
      </c>
      <c r="M496" s="171">
        <f>G496*(1+L496/100)</f>
        <v>0</v>
      </c>
      <c r="N496" s="171">
        <v>0</v>
      </c>
      <c r="O496" s="171">
        <f>ROUND(E496*N496,2)</f>
        <v>0</v>
      </c>
      <c r="P496" s="171">
        <v>8.8999999999999996E-2</v>
      </c>
      <c r="Q496" s="171">
        <f>ROUND(E496*P496,2)</f>
        <v>29.66</v>
      </c>
      <c r="R496" s="171"/>
      <c r="S496" s="171" t="s">
        <v>222</v>
      </c>
      <c r="T496" s="172" t="s">
        <v>223</v>
      </c>
      <c r="U496" s="157">
        <v>0.39</v>
      </c>
      <c r="V496" s="157">
        <f>ROUND(E496*U496,2)</f>
        <v>129.94999999999999</v>
      </c>
      <c r="W496" s="157"/>
      <c r="X496" s="157" t="s">
        <v>187</v>
      </c>
      <c r="Y496" s="147"/>
      <c r="Z496" s="147"/>
      <c r="AA496" s="147"/>
      <c r="AB496" s="147"/>
      <c r="AC496" s="147"/>
      <c r="AD496" s="147"/>
      <c r="AE496" s="147"/>
      <c r="AF496" s="147"/>
      <c r="AG496" s="147" t="s">
        <v>188</v>
      </c>
      <c r="AH496" s="147"/>
      <c r="AI496" s="147"/>
      <c r="AJ496" s="147"/>
      <c r="AK496" s="147"/>
      <c r="AL496" s="147"/>
      <c r="AM496" s="147"/>
      <c r="AN496" s="147"/>
      <c r="AO496" s="147"/>
      <c r="AP496" s="147"/>
      <c r="AQ496" s="147"/>
      <c r="AR496" s="147"/>
      <c r="AS496" s="147"/>
      <c r="AT496" s="147"/>
      <c r="AU496" s="147"/>
      <c r="AV496" s="147"/>
      <c r="AW496" s="147"/>
      <c r="AX496" s="147"/>
      <c r="AY496" s="147"/>
      <c r="AZ496" s="147"/>
      <c r="BA496" s="147"/>
      <c r="BB496" s="147"/>
      <c r="BC496" s="147"/>
      <c r="BD496" s="147"/>
      <c r="BE496" s="147"/>
      <c r="BF496" s="147"/>
      <c r="BG496" s="147"/>
      <c r="BH496" s="147"/>
    </row>
    <row r="497" spans="1:60" outlineLevel="1" x14ac:dyDescent="0.2">
      <c r="A497" s="154"/>
      <c r="B497" s="155"/>
      <c r="C497" s="192" t="s">
        <v>439</v>
      </c>
      <c r="D497" s="187"/>
      <c r="E497" s="188"/>
      <c r="F497" s="157"/>
      <c r="G497" s="157"/>
      <c r="H497" s="157"/>
      <c r="I497" s="157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47"/>
      <c r="Z497" s="147"/>
      <c r="AA497" s="147"/>
      <c r="AB497" s="147"/>
      <c r="AC497" s="147"/>
      <c r="AD497" s="147"/>
      <c r="AE497" s="147"/>
      <c r="AF497" s="147"/>
      <c r="AG497" s="147" t="s">
        <v>225</v>
      </c>
      <c r="AH497" s="147">
        <v>0</v>
      </c>
      <c r="AI497" s="147"/>
      <c r="AJ497" s="147"/>
      <c r="AK497" s="147"/>
      <c r="AL497" s="147"/>
      <c r="AM497" s="147"/>
      <c r="AN497" s="147"/>
      <c r="AO497" s="147"/>
      <c r="AP497" s="147"/>
      <c r="AQ497" s="147"/>
      <c r="AR497" s="147"/>
      <c r="AS497" s="147"/>
      <c r="AT497" s="147"/>
      <c r="AU497" s="147"/>
      <c r="AV497" s="147"/>
      <c r="AW497" s="147"/>
      <c r="AX497" s="147"/>
      <c r="AY497" s="147"/>
      <c r="AZ497" s="147"/>
      <c r="BA497" s="147"/>
      <c r="BB497" s="147"/>
      <c r="BC497" s="147"/>
      <c r="BD497" s="147"/>
      <c r="BE497" s="147"/>
      <c r="BF497" s="147"/>
      <c r="BG497" s="147"/>
      <c r="BH497" s="147"/>
    </row>
    <row r="498" spans="1:60" ht="22.5" outlineLevel="1" x14ac:dyDescent="0.2">
      <c r="A498" s="154"/>
      <c r="B498" s="155"/>
      <c r="C498" s="192" t="s">
        <v>474</v>
      </c>
      <c r="D498" s="187"/>
      <c r="E498" s="188">
        <v>169.95</v>
      </c>
      <c r="F498" s="157"/>
      <c r="G498" s="157"/>
      <c r="H498" s="157"/>
      <c r="I498" s="157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47"/>
      <c r="Z498" s="147"/>
      <c r="AA498" s="147"/>
      <c r="AB498" s="147"/>
      <c r="AC498" s="147"/>
      <c r="AD498" s="147"/>
      <c r="AE498" s="147"/>
      <c r="AF498" s="147"/>
      <c r="AG498" s="147" t="s">
        <v>225</v>
      </c>
      <c r="AH498" s="147">
        <v>0</v>
      </c>
      <c r="AI498" s="147"/>
      <c r="AJ498" s="147"/>
      <c r="AK498" s="147"/>
      <c r="AL498" s="147"/>
      <c r="AM498" s="147"/>
      <c r="AN498" s="147"/>
      <c r="AO498" s="147"/>
      <c r="AP498" s="147"/>
      <c r="AQ498" s="147"/>
      <c r="AR498" s="147"/>
      <c r="AS498" s="147"/>
      <c r="AT498" s="147"/>
      <c r="AU498" s="147"/>
      <c r="AV498" s="147"/>
      <c r="AW498" s="147"/>
      <c r="AX498" s="147"/>
      <c r="AY498" s="147"/>
      <c r="AZ498" s="147"/>
      <c r="BA498" s="147"/>
      <c r="BB498" s="147"/>
      <c r="BC498" s="147"/>
      <c r="BD498" s="147"/>
      <c r="BE498" s="147"/>
      <c r="BF498" s="147"/>
      <c r="BG498" s="147"/>
      <c r="BH498" s="147"/>
    </row>
    <row r="499" spans="1:60" ht="22.5" outlineLevel="1" x14ac:dyDescent="0.2">
      <c r="A499" s="154"/>
      <c r="B499" s="155"/>
      <c r="C499" s="192" t="s">
        <v>475</v>
      </c>
      <c r="D499" s="187"/>
      <c r="E499" s="188">
        <v>209.47</v>
      </c>
      <c r="F499" s="157"/>
      <c r="G499" s="157"/>
      <c r="H499" s="157"/>
      <c r="I499" s="157"/>
      <c r="J499" s="157"/>
      <c r="K499" s="157"/>
      <c r="L499" s="157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7"/>
      <c r="Y499" s="147"/>
      <c r="Z499" s="147"/>
      <c r="AA499" s="147"/>
      <c r="AB499" s="147"/>
      <c r="AC499" s="147"/>
      <c r="AD499" s="147"/>
      <c r="AE499" s="147"/>
      <c r="AF499" s="147"/>
      <c r="AG499" s="147" t="s">
        <v>225</v>
      </c>
      <c r="AH499" s="147">
        <v>0</v>
      </c>
      <c r="AI499" s="147"/>
      <c r="AJ499" s="147"/>
      <c r="AK499" s="147"/>
      <c r="AL499" s="147"/>
      <c r="AM499" s="147"/>
      <c r="AN499" s="147"/>
      <c r="AO499" s="147"/>
      <c r="AP499" s="147"/>
      <c r="AQ499" s="147"/>
      <c r="AR499" s="147"/>
      <c r="AS499" s="147"/>
      <c r="AT499" s="147"/>
      <c r="AU499" s="147"/>
      <c r="AV499" s="147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</row>
    <row r="500" spans="1:60" outlineLevel="1" x14ac:dyDescent="0.2">
      <c r="A500" s="154"/>
      <c r="B500" s="155"/>
      <c r="C500" s="192" t="s">
        <v>402</v>
      </c>
      <c r="D500" s="187"/>
      <c r="E500" s="188"/>
      <c r="F500" s="157"/>
      <c r="G500" s="157"/>
      <c r="H500" s="157"/>
      <c r="I500" s="157"/>
      <c r="J500" s="157"/>
      <c r="K500" s="157"/>
      <c r="L500" s="157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7"/>
      <c r="Y500" s="147"/>
      <c r="Z500" s="147"/>
      <c r="AA500" s="147"/>
      <c r="AB500" s="147"/>
      <c r="AC500" s="147"/>
      <c r="AD500" s="147"/>
      <c r="AE500" s="147"/>
      <c r="AF500" s="147"/>
      <c r="AG500" s="147" t="s">
        <v>225</v>
      </c>
      <c r="AH500" s="147">
        <v>0</v>
      </c>
      <c r="AI500" s="147"/>
      <c r="AJ500" s="147"/>
      <c r="AK500" s="147"/>
      <c r="AL500" s="147"/>
      <c r="AM500" s="147"/>
      <c r="AN500" s="147"/>
      <c r="AO500" s="147"/>
      <c r="AP500" s="147"/>
      <c r="AQ500" s="147"/>
      <c r="AR500" s="147"/>
      <c r="AS500" s="147"/>
      <c r="AT500" s="147"/>
      <c r="AU500" s="147"/>
      <c r="AV500" s="147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</row>
    <row r="501" spans="1:60" ht="22.5" outlineLevel="1" x14ac:dyDescent="0.2">
      <c r="A501" s="154"/>
      <c r="B501" s="155"/>
      <c r="C501" s="192" t="s">
        <v>403</v>
      </c>
      <c r="D501" s="187"/>
      <c r="E501" s="188">
        <v>-39.840000000000003</v>
      </c>
      <c r="F501" s="157"/>
      <c r="G501" s="157"/>
      <c r="H501" s="157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7"/>
      <c r="Y501" s="147"/>
      <c r="Z501" s="147"/>
      <c r="AA501" s="147"/>
      <c r="AB501" s="147"/>
      <c r="AC501" s="147"/>
      <c r="AD501" s="147"/>
      <c r="AE501" s="147"/>
      <c r="AF501" s="147"/>
      <c r="AG501" s="147" t="s">
        <v>225</v>
      </c>
      <c r="AH501" s="147">
        <v>0</v>
      </c>
      <c r="AI501" s="147"/>
      <c r="AJ501" s="147"/>
      <c r="AK501" s="147"/>
      <c r="AL501" s="147"/>
      <c r="AM501" s="147"/>
      <c r="AN501" s="147"/>
      <c r="AO501" s="147"/>
      <c r="AP501" s="147"/>
      <c r="AQ501" s="147"/>
      <c r="AR501" s="147"/>
      <c r="AS501" s="147"/>
      <c r="AT501" s="147"/>
      <c r="AU501" s="147"/>
      <c r="AV501" s="147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</row>
    <row r="502" spans="1:60" outlineLevel="1" x14ac:dyDescent="0.2">
      <c r="A502" s="154"/>
      <c r="B502" s="155"/>
      <c r="C502" s="192" t="s">
        <v>404</v>
      </c>
      <c r="D502" s="187"/>
      <c r="E502" s="188">
        <v>-24.48</v>
      </c>
      <c r="F502" s="157"/>
      <c r="G502" s="157"/>
      <c r="H502" s="157"/>
      <c r="I502" s="157"/>
      <c r="J502" s="157"/>
      <c r="K502" s="157"/>
      <c r="L502" s="157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7"/>
      <c r="Y502" s="147"/>
      <c r="Z502" s="147"/>
      <c r="AA502" s="147"/>
      <c r="AB502" s="147"/>
      <c r="AC502" s="147"/>
      <c r="AD502" s="147"/>
      <c r="AE502" s="147"/>
      <c r="AF502" s="147"/>
      <c r="AG502" s="147" t="s">
        <v>225</v>
      </c>
      <c r="AH502" s="147">
        <v>0</v>
      </c>
      <c r="AI502" s="147"/>
      <c r="AJ502" s="147"/>
      <c r="AK502" s="147"/>
      <c r="AL502" s="147"/>
      <c r="AM502" s="147"/>
      <c r="AN502" s="147"/>
      <c r="AO502" s="147"/>
      <c r="AP502" s="147"/>
      <c r="AQ502" s="147"/>
      <c r="AR502" s="147"/>
      <c r="AS502" s="147"/>
      <c r="AT502" s="147"/>
      <c r="AU502" s="147"/>
      <c r="AV502" s="147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</row>
    <row r="503" spans="1:60" outlineLevel="1" x14ac:dyDescent="0.2">
      <c r="A503" s="154"/>
      <c r="B503" s="155"/>
      <c r="C503" s="192" t="s">
        <v>341</v>
      </c>
      <c r="D503" s="187"/>
      <c r="E503" s="188"/>
      <c r="F503" s="157"/>
      <c r="G503" s="157"/>
      <c r="H503" s="157"/>
      <c r="I503" s="157"/>
      <c r="J503" s="157"/>
      <c r="K503" s="157"/>
      <c r="L503" s="157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7"/>
      <c r="Y503" s="147"/>
      <c r="Z503" s="147"/>
      <c r="AA503" s="147"/>
      <c r="AB503" s="147"/>
      <c r="AC503" s="147"/>
      <c r="AD503" s="147"/>
      <c r="AE503" s="147"/>
      <c r="AF503" s="147"/>
      <c r="AG503" s="147" t="s">
        <v>225</v>
      </c>
      <c r="AH503" s="147">
        <v>0</v>
      </c>
      <c r="AI503" s="147"/>
      <c r="AJ503" s="147"/>
      <c r="AK503" s="147"/>
      <c r="AL503" s="147"/>
      <c r="AM503" s="147"/>
      <c r="AN503" s="147"/>
      <c r="AO503" s="147"/>
      <c r="AP503" s="147"/>
      <c r="AQ503" s="147"/>
      <c r="AR503" s="147"/>
      <c r="AS503" s="147"/>
      <c r="AT503" s="147"/>
      <c r="AU503" s="147"/>
      <c r="AV503" s="147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</row>
    <row r="504" spans="1:60" outlineLevel="1" x14ac:dyDescent="0.2">
      <c r="A504" s="154"/>
      <c r="B504" s="155"/>
      <c r="C504" s="193" t="s">
        <v>299</v>
      </c>
      <c r="D504" s="189"/>
      <c r="E504" s="190"/>
      <c r="F504" s="157"/>
      <c r="G504" s="157"/>
      <c r="H504" s="157"/>
      <c r="I504" s="157"/>
      <c r="J504" s="157"/>
      <c r="K504" s="157"/>
      <c r="L504" s="157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7"/>
      <c r="Y504" s="147"/>
      <c r="Z504" s="147"/>
      <c r="AA504" s="147"/>
      <c r="AB504" s="147"/>
      <c r="AC504" s="147"/>
      <c r="AD504" s="147"/>
      <c r="AE504" s="147"/>
      <c r="AF504" s="147"/>
      <c r="AG504" s="147" t="s">
        <v>225</v>
      </c>
      <c r="AH504" s="147"/>
      <c r="AI504" s="147"/>
      <c r="AJ504" s="147"/>
      <c r="AK504" s="147"/>
      <c r="AL504" s="147"/>
      <c r="AM504" s="147"/>
      <c r="AN504" s="147"/>
      <c r="AO504" s="147"/>
      <c r="AP504" s="147"/>
      <c r="AQ504" s="147"/>
      <c r="AR504" s="147"/>
      <c r="AS504" s="147"/>
      <c r="AT504" s="147"/>
      <c r="AU504" s="147"/>
      <c r="AV504" s="147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</row>
    <row r="505" spans="1:60" ht="22.5" outlineLevel="1" x14ac:dyDescent="0.2">
      <c r="A505" s="154"/>
      <c r="B505" s="155"/>
      <c r="C505" s="194" t="s">
        <v>415</v>
      </c>
      <c r="D505" s="189"/>
      <c r="E505" s="190">
        <v>66.8</v>
      </c>
      <c r="F505" s="157"/>
      <c r="G505" s="157"/>
      <c r="H505" s="157"/>
      <c r="I505" s="157"/>
      <c r="J505" s="157"/>
      <c r="K505" s="157"/>
      <c r="L505" s="157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7"/>
      <c r="Y505" s="147"/>
      <c r="Z505" s="147"/>
      <c r="AA505" s="147"/>
      <c r="AB505" s="147"/>
      <c r="AC505" s="147"/>
      <c r="AD505" s="147"/>
      <c r="AE505" s="147"/>
      <c r="AF505" s="147"/>
      <c r="AG505" s="147" t="s">
        <v>225</v>
      </c>
      <c r="AH505" s="147">
        <v>2</v>
      </c>
      <c r="AI505" s="147"/>
      <c r="AJ505" s="147"/>
      <c r="AK505" s="147"/>
      <c r="AL505" s="147"/>
      <c r="AM505" s="147"/>
      <c r="AN505" s="147"/>
      <c r="AO505" s="147"/>
      <c r="AP505" s="147"/>
      <c r="AQ505" s="147"/>
      <c r="AR505" s="147"/>
      <c r="AS505" s="147"/>
      <c r="AT505" s="147"/>
      <c r="AU505" s="147"/>
      <c r="AV505" s="147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</row>
    <row r="506" spans="1:60" ht="22.5" outlineLevel="1" x14ac:dyDescent="0.2">
      <c r="A506" s="154"/>
      <c r="B506" s="155"/>
      <c r="C506" s="194" t="s">
        <v>416</v>
      </c>
      <c r="D506" s="189"/>
      <c r="E506" s="190">
        <v>54</v>
      </c>
      <c r="F506" s="157"/>
      <c r="G506" s="157"/>
      <c r="H506" s="157"/>
      <c r="I506" s="157"/>
      <c r="J506" s="157"/>
      <c r="K506" s="157"/>
      <c r="L506" s="157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7"/>
      <c r="Y506" s="147"/>
      <c r="Z506" s="147"/>
      <c r="AA506" s="147"/>
      <c r="AB506" s="147"/>
      <c r="AC506" s="147"/>
      <c r="AD506" s="147"/>
      <c r="AE506" s="147"/>
      <c r="AF506" s="147"/>
      <c r="AG506" s="147" t="s">
        <v>225</v>
      </c>
      <c r="AH506" s="147">
        <v>2</v>
      </c>
      <c r="AI506" s="147"/>
      <c r="AJ506" s="147"/>
      <c r="AK506" s="147"/>
      <c r="AL506" s="147"/>
      <c r="AM506" s="147"/>
      <c r="AN506" s="147"/>
      <c r="AO506" s="147"/>
      <c r="AP506" s="147"/>
      <c r="AQ506" s="147"/>
      <c r="AR506" s="147"/>
      <c r="AS506" s="147"/>
      <c r="AT506" s="147"/>
      <c r="AU506" s="147"/>
      <c r="AV506" s="147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</row>
    <row r="507" spans="1:60" outlineLevel="1" x14ac:dyDescent="0.2">
      <c r="A507" s="154"/>
      <c r="B507" s="155"/>
      <c r="C507" s="193" t="s">
        <v>302</v>
      </c>
      <c r="D507" s="189"/>
      <c r="E507" s="190"/>
      <c r="F507" s="157"/>
      <c r="G507" s="157"/>
      <c r="H507" s="157"/>
      <c r="I507" s="157"/>
      <c r="J507" s="157"/>
      <c r="K507" s="157"/>
      <c r="L507" s="157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7"/>
      <c r="Y507" s="147"/>
      <c r="Z507" s="147"/>
      <c r="AA507" s="147"/>
      <c r="AB507" s="147"/>
      <c r="AC507" s="147"/>
      <c r="AD507" s="147"/>
      <c r="AE507" s="147"/>
      <c r="AF507" s="147"/>
      <c r="AG507" s="147" t="s">
        <v>225</v>
      </c>
      <c r="AH507" s="147"/>
      <c r="AI507" s="147"/>
      <c r="AJ507" s="147"/>
      <c r="AK507" s="147"/>
      <c r="AL507" s="147"/>
      <c r="AM507" s="147"/>
      <c r="AN507" s="147"/>
      <c r="AO507" s="147"/>
      <c r="AP507" s="147"/>
      <c r="AQ507" s="147"/>
      <c r="AR507" s="147"/>
      <c r="AS507" s="147"/>
      <c r="AT507" s="147"/>
      <c r="AU507" s="147"/>
      <c r="AV507" s="147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</row>
    <row r="508" spans="1:60" outlineLevel="1" x14ac:dyDescent="0.2">
      <c r="A508" s="154"/>
      <c r="B508" s="155"/>
      <c r="C508" s="192" t="s">
        <v>476</v>
      </c>
      <c r="D508" s="187"/>
      <c r="E508" s="188">
        <v>18.12</v>
      </c>
      <c r="F508" s="157"/>
      <c r="G508" s="157"/>
      <c r="H508" s="157"/>
      <c r="I508" s="157"/>
      <c r="J508" s="157"/>
      <c r="K508" s="157"/>
      <c r="L508" s="157"/>
      <c r="M508" s="157"/>
      <c r="N508" s="157"/>
      <c r="O508" s="157"/>
      <c r="P508" s="157"/>
      <c r="Q508" s="157"/>
      <c r="R508" s="157"/>
      <c r="S508" s="157"/>
      <c r="T508" s="157"/>
      <c r="U508" s="157"/>
      <c r="V508" s="157"/>
      <c r="W508" s="157"/>
      <c r="X508" s="157"/>
      <c r="Y508" s="147"/>
      <c r="Z508" s="147"/>
      <c r="AA508" s="147"/>
      <c r="AB508" s="147"/>
      <c r="AC508" s="147"/>
      <c r="AD508" s="147"/>
      <c r="AE508" s="147"/>
      <c r="AF508" s="147"/>
      <c r="AG508" s="147" t="s">
        <v>225</v>
      </c>
      <c r="AH508" s="147">
        <v>0</v>
      </c>
      <c r="AI508" s="147"/>
      <c r="AJ508" s="147"/>
      <c r="AK508" s="147"/>
      <c r="AL508" s="147"/>
      <c r="AM508" s="147"/>
      <c r="AN508" s="147"/>
      <c r="AO508" s="147"/>
      <c r="AP508" s="147"/>
      <c r="AQ508" s="147"/>
      <c r="AR508" s="147"/>
      <c r="AS508" s="147"/>
      <c r="AT508" s="147"/>
      <c r="AU508" s="147"/>
      <c r="AV508" s="147"/>
      <c r="AW508" s="147"/>
      <c r="AX508" s="147"/>
      <c r="AY508" s="147"/>
      <c r="AZ508" s="147"/>
      <c r="BA508" s="147"/>
      <c r="BB508" s="147"/>
      <c r="BC508" s="147"/>
      <c r="BD508" s="147"/>
      <c r="BE508" s="147"/>
      <c r="BF508" s="147"/>
      <c r="BG508" s="147"/>
      <c r="BH508" s="147"/>
    </row>
    <row r="509" spans="1:60" x14ac:dyDescent="0.2">
      <c r="A509" s="160" t="s">
        <v>180</v>
      </c>
      <c r="B509" s="161" t="s">
        <v>116</v>
      </c>
      <c r="C509" s="181" t="s">
        <v>117</v>
      </c>
      <c r="D509" s="162"/>
      <c r="E509" s="163"/>
      <c r="F509" s="164"/>
      <c r="G509" s="164">
        <f>SUMIF(AG510:AG510,"&lt;&gt;NOR",G510:G510)</f>
        <v>0</v>
      </c>
      <c r="H509" s="164"/>
      <c r="I509" s="164">
        <f>SUM(I510:I510)</f>
        <v>0</v>
      </c>
      <c r="J509" s="164"/>
      <c r="K509" s="164">
        <f>SUM(K510:K510)</f>
        <v>0</v>
      </c>
      <c r="L509" s="164"/>
      <c r="M509" s="164">
        <f>SUM(M510:M510)</f>
        <v>0</v>
      </c>
      <c r="N509" s="164"/>
      <c r="O509" s="164">
        <f>SUM(O510:O510)</f>
        <v>0</v>
      </c>
      <c r="P509" s="164"/>
      <c r="Q509" s="164">
        <f>SUM(Q510:Q510)</f>
        <v>0</v>
      </c>
      <c r="R509" s="164"/>
      <c r="S509" s="164"/>
      <c r="T509" s="165"/>
      <c r="U509" s="159"/>
      <c r="V509" s="159">
        <f>SUM(V510:V510)</f>
        <v>1175.05</v>
      </c>
      <c r="W509" s="159"/>
      <c r="X509" s="159"/>
      <c r="AG509" t="s">
        <v>181</v>
      </c>
    </row>
    <row r="510" spans="1:60" outlineLevel="1" x14ac:dyDescent="0.2">
      <c r="A510" s="173">
        <v>108</v>
      </c>
      <c r="B510" s="174" t="s">
        <v>692</v>
      </c>
      <c r="C510" s="182" t="s">
        <v>693</v>
      </c>
      <c r="D510" s="175" t="s">
        <v>274</v>
      </c>
      <c r="E510" s="176">
        <v>560.61338999999998</v>
      </c>
      <c r="F510" s="177"/>
      <c r="G510" s="178">
        <f>ROUND(E510*F510,2)</f>
        <v>0</v>
      </c>
      <c r="H510" s="177"/>
      <c r="I510" s="178">
        <f>ROUND(E510*H510,2)</f>
        <v>0</v>
      </c>
      <c r="J510" s="177"/>
      <c r="K510" s="178">
        <f>ROUND(E510*J510,2)</f>
        <v>0</v>
      </c>
      <c r="L510" s="178">
        <v>15</v>
      </c>
      <c r="M510" s="178">
        <f>G510*(1+L510/100)</f>
        <v>0</v>
      </c>
      <c r="N510" s="178">
        <v>0</v>
      </c>
      <c r="O510" s="178">
        <f>ROUND(E510*N510,2)</f>
        <v>0</v>
      </c>
      <c r="P510" s="178">
        <v>0</v>
      </c>
      <c r="Q510" s="178">
        <f>ROUND(E510*P510,2)</f>
        <v>0</v>
      </c>
      <c r="R510" s="178"/>
      <c r="S510" s="178" t="s">
        <v>222</v>
      </c>
      <c r="T510" s="179" t="s">
        <v>223</v>
      </c>
      <c r="U510" s="157">
        <v>2.0960000000000001</v>
      </c>
      <c r="V510" s="157">
        <f>ROUND(E510*U510,2)</f>
        <v>1175.05</v>
      </c>
      <c r="W510" s="157"/>
      <c r="X510" s="157" t="s">
        <v>694</v>
      </c>
      <c r="Y510" s="147"/>
      <c r="Z510" s="147"/>
      <c r="AA510" s="147"/>
      <c r="AB510" s="147"/>
      <c r="AC510" s="147"/>
      <c r="AD510" s="147"/>
      <c r="AE510" s="147"/>
      <c r="AF510" s="147"/>
      <c r="AG510" s="147" t="s">
        <v>695</v>
      </c>
      <c r="AH510" s="147"/>
      <c r="AI510" s="147"/>
      <c r="AJ510" s="147"/>
      <c r="AK510" s="147"/>
      <c r="AL510" s="147"/>
      <c r="AM510" s="147"/>
      <c r="AN510" s="147"/>
      <c r="AO510" s="147"/>
      <c r="AP510" s="147"/>
      <c r="AQ510" s="147"/>
      <c r="AR510" s="147"/>
      <c r="AS510" s="147"/>
      <c r="AT510" s="147"/>
      <c r="AU510" s="147"/>
      <c r="AV510" s="147"/>
      <c r="AW510" s="147"/>
      <c r="AX510" s="147"/>
      <c r="AY510" s="147"/>
      <c r="AZ510" s="147"/>
      <c r="BA510" s="147"/>
      <c r="BB510" s="147"/>
      <c r="BC510" s="147"/>
      <c r="BD510" s="147"/>
      <c r="BE510" s="147"/>
      <c r="BF510" s="147"/>
      <c r="BG510" s="147"/>
      <c r="BH510" s="147"/>
    </row>
    <row r="511" spans="1:60" x14ac:dyDescent="0.2">
      <c r="A511" s="160" t="s">
        <v>180</v>
      </c>
      <c r="B511" s="161" t="s">
        <v>120</v>
      </c>
      <c r="C511" s="181" t="s">
        <v>121</v>
      </c>
      <c r="D511" s="162"/>
      <c r="E511" s="163"/>
      <c r="F511" s="164"/>
      <c r="G511" s="164">
        <f>SUMIF(AG512:AG546,"&lt;&gt;NOR",G512:G546)</f>
        <v>0</v>
      </c>
      <c r="H511" s="164"/>
      <c r="I511" s="164">
        <f>SUM(I512:I546)</f>
        <v>0</v>
      </c>
      <c r="J511" s="164"/>
      <c r="K511" s="164">
        <f>SUM(K512:K546)</f>
        <v>0</v>
      </c>
      <c r="L511" s="164"/>
      <c r="M511" s="164">
        <f>SUM(M512:M546)</f>
        <v>0</v>
      </c>
      <c r="N511" s="164"/>
      <c r="O511" s="164">
        <f>SUM(O512:O546)</f>
        <v>0.67000000000000015</v>
      </c>
      <c r="P511" s="164"/>
      <c r="Q511" s="164">
        <f>SUM(Q512:Q546)</f>
        <v>0</v>
      </c>
      <c r="R511" s="164"/>
      <c r="S511" s="164"/>
      <c r="T511" s="165"/>
      <c r="U511" s="159"/>
      <c r="V511" s="159">
        <f>SUM(V512:V546)</f>
        <v>31.22</v>
      </c>
      <c r="W511" s="159"/>
      <c r="X511" s="159"/>
      <c r="AG511" t="s">
        <v>181</v>
      </c>
    </row>
    <row r="512" spans="1:60" ht="22.5" outlineLevel="1" x14ac:dyDescent="0.2">
      <c r="A512" s="166">
        <v>109</v>
      </c>
      <c r="B512" s="167" t="s">
        <v>696</v>
      </c>
      <c r="C512" s="183" t="s">
        <v>697</v>
      </c>
      <c r="D512" s="168" t="s">
        <v>221</v>
      </c>
      <c r="E512" s="169">
        <v>33.119999999999997</v>
      </c>
      <c r="F512" s="170"/>
      <c r="G512" s="171">
        <f>ROUND(E512*F512,2)</f>
        <v>0</v>
      </c>
      <c r="H512" s="170"/>
      <c r="I512" s="171">
        <f>ROUND(E512*H512,2)</f>
        <v>0</v>
      </c>
      <c r="J512" s="170"/>
      <c r="K512" s="171">
        <f>ROUND(E512*J512,2)</f>
        <v>0</v>
      </c>
      <c r="L512" s="171">
        <v>15</v>
      </c>
      <c r="M512" s="171">
        <f>G512*(1+L512/100)</f>
        <v>0</v>
      </c>
      <c r="N512" s="171">
        <v>3.3E-4</v>
      </c>
      <c r="O512" s="171">
        <f>ROUND(E512*N512,2)</f>
        <v>0.01</v>
      </c>
      <c r="P512" s="171">
        <v>0</v>
      </c>
      <c r="Q512" s="171">
        <f>ROUND(E512*P512,2)</f>
        <v>0</v>
      </c>
      <c r="R512" s="171"/>
      <c r="S512" s="171" t="s">
        <v>222</v>
      </c>
      <c r="T512" s="172" t="s">
        <v>223</v>
      </c>
      <c r="U512" s="157">
        <v>2.75E-2</v>
      </c>
      <c r="V512" s="157">
        <f>ROUND(E512*U512,2)</f>
        <v>0.91</v>
      </c>
      <c r="W512" s="157"/>
      <c r="X512" s="157" t="s">
        <v>187</v>
      </c>
      <c r="Y512" s="147"/>
      <c r="Z512" s="147"/>
      <c r="AA512" s="147"/>
      <c r="AB512" s="147"/>
      <c r="AC512" s="147"/>
      <c r="AD512" s="147"/>
      <c r="AE512" s="147"/>
      <c r="AF512" s="147"/>
      <c r="AG512" s="147" t="s">
        <v>294</v>
      </c>
      <c r="AH512" s="147"/>
      <c r="AI512" s="147"/>
      <c r="AJ512" s="147"/>
      <c r="AK512" s="147"/>
      <c r="AL512" s="147"/>
      <c r="AM512" s="147"/>
      <c r="AN512" s="147"/>
      <c r="AO512" s="147"/>
      <c r="AP512" s="147"/>
      <c r="AQ512" s="147"/>
      <c r="AR512" s="147"/>
      <c r="AS512" s="147"/>
      <c r="AT512" s="147"/>
      <c r="AU512" s="147"/>
      <c r="AV512" s="147"/>
      <c r="AW512" s="147"/>
      <c r="AX512" s="147"/>
      <c r="AY512" s="147"/>
      <c r="AZ512" s="147"/>
      <c r="BA512" s="147"/>
      <c r="BB512" s="147"/>
      <c r="BC512" s="147"/>
      <c r="BD512" s="147"/>
      <c r="BE512" s="147"/>
      <c r="BF512" s="147"/>
      <c r="BG512" s="147"/>
      <c r="BH512" s="147"/>
    </row>
    <row r="513" spans="1:60" outlineLevel="1" x14ac:dyDescent="0.2">
      <c r="A513" s="154"/>
      <c r="B513" s="155"/>
      <c r="C513" s="192" t="s">
        <v>543</v>
      </c>
      <c r="D513" s="187"/>
      <c r="E513" s="188">
        <v>16.559999999999999</v>
      </c>
      <c r="F513" s="157"/>
      <c r="G513" s="157"/>
      <c r="H513" s="157"/>
      <c r="I513" s="157"/>
      <c r="J513" s="157"/>
      <c r="K513" s="157"/>
      <c r="L513" s="157"/>
      <c r="M513" s="157"/>
      <c r="N513" s="157"/>
      <c r="O513" s="157"/>
      <c r="P513" s="157"/>
      <c r="Q513" s="157"/>
      <c r="R513" s="157"/>
      <c r="S513" s="157"/>
      <c r="T513" s="157"/>
      <c r="U513" s="157"/>
      <c r="V513" s="157"/>
      <c r="W513" s="157"/>
      <c r="X513" s="157"/>
      <c r="Y513" s="147"/>
      <c r="Z513" s="147"/>
      <c r="AA513" s="147"/>
      <c r="AB513" s="147"/>
      <c r="AC513" s="147"/>
      <c r="AD513" s="147"/>
      <c r="AE513" s="147"/>
      <c r="AF513" s="147"/>
      <c r="AG513" s="147" t="s">
        <v>225</v>
      </c>
      <c r="AH513" s="147">
        <v>0</v>
      </c>
      <c r="AI513" s="147"/>
      <c r="AJ513" s="147"/>
      <c r="AK513" s="147"/>
      <c r="AL513" s="147"/>
      <c r="AM513" s="147"/>
      <c r="AN513" s="147"/>
      <c r="AO513" s="147"/>
      <c r="AP513" s="147"/>
      <c r="AQ513" s="147"/>
      <c r="AR513" s="147"/>
      <c r="AS513" s="147"/>
      <c r="AT513" s="147"/>
      <c r="AU513" s="147"/>
      <c r="AV513" s="147"/>
      <c r="AW513" s="147"/>
      <c r="AX513" s="147"/>
      <c r="AY513" s="147"/>
      <c r="AZ513" s="147"/>
      <c r="BA513" s="147"/>
      <c r="BB513" s="147"/>
      <c r="BC513" s="147"/>
      <c r="BD513" s="147"/>
      <c r="BE513" s="147"/>
      <c r="BF513" s="147"/>
      <c r="BG513" s="147"/>
      <c r="BH513" s="147"/>
    </row>
    <row r="514" spans="1:60" outlineLevel="1" x14ac:dyDescent="0.2">
      <c r="A514" s="154"/>
      <c r="B514" s="155"/>
      <c r="C514" s="192" t="s">
        <v>544</v>
      </c>
      <c r="D514" s="187"/>
      <c r="E514" s="188">
        <v>16.559999999999999</v>
      </c>
      <c r="F514" s="157"/>
      <c r="G514" s="157"/>
      <c r="H514" s="157"/>
      <c r="I514" s="157"/>
      <c r="J514" s="157"/>
      <c r="K514" s="157"/>
      <c r="L514" s="157"/>
      <c r="M514" s="157"/>
      <c r="N514" s="157"/>
      <c r="O514" s="157"/>
      <c r="P514" s="157"/>
      <c r="Q514" s="157"/>
      <c r="R514" s="157"/>
      <c r="S514" s="157"/>
      <c r="T514" s="157"/>
      <c r="U514" s="157"/>
      <c r="V514" s="157"/>
      <c r="W514" s="157"/>
      <c r="X514" s="157"/>
      <c r="Y514" s="147"/>
      <c r="Z514" s="147"/>
      <c r="AA514" s="147"/>
      <c r="AB514" s="147"/>
      <c r="AC514" s="147"/>
      <c r="AD514" s="147"/>
      <c r="AE514" s="147"/>
      <c r="AF514" s="147"/>
      <c r="AG514" s="147" t="s">
        <v>225</v>
      </c>
      <c r="AH514" s="147">
        <v>0</v>
      </c>
      <c r="AI514" s="147"/>
      <c r="AJ514" s="147"/>
      <c r="AK514" s="147"/>
      <c r="AL514" s="147"/>
      <c r="AM514" s="147"/>
      <c r="AN514" s="147"/>
      <c r="AO514" s="147"/>
      <c r="AP514" s="147"/>
      <c r="AQ514" s="147"/>
      <c r="AR514" s="147"/>
      <c r="AS514" s="147"/>
      <c r="AT514" s="147"/>
      <c r="AU514" s="147"/>
      <c r="AV514" s="147"/>
      <c r="AW514" s="147"/>
      <c r="AX514" s="147"/>
      <c r="AY514" s="147"/>
      <c r="AZ514" s="147"/>
      <c r="BA514" s="147"/>
      <c r="BB514" s="147"/>
      <c r="BC514" s="147"/>
      <c r="BD514" s="147"/>
      <c r="BE514" s="147"/>
      <c r="BF514" s="147"/>
      <c r="BG514" s="147"/>
      <c r="BH514" s="147"/>
    </row>
    <row r="515" spans="1:60" ht="22.5" outlineLevel="1" x14ac:dyDescent="0.2">
      <c r="A515" s="166">
        <v>110</v>
      </c>
      <c r="B515" s="167" t="s">
        <v>698</v>
      </c>
      <c r="C515" s="183" t="s">
        <v>699</v>
      </c>
      <c r="D515" s="168" t="s">
        <v>221</v>
      </c>
      <c r="E515" s="169">
        <v>22.08</v>
      </c>
      <c r="F515" s="170"/>
      <c r="G515" s="171">
        <f>ROUND(E515*F515,2)</f>
        <v>0</v>
      </c>
      <c r="H515" s="170"/>
      <c r="I515" s="171">
        <f>ROUND(E515*H515,2)</f>
        <v>0</v>
      </c>
      <c r="J515" s="170"/>
      <c r="K515" s="171">
        <f>ROUND(E515*J515,2)</f>
        <v>0</v>
      </c>
      <c r="L515" s="171">
        <v>15</v>
      </c>
      <c r="M515" s="171">
        <f>G515*(1+L515/100)</f>
        <v>0</v>
      </c>
      <c r="N515" s="171">
        <v>6.3000000000000003E-4</v>
      </c>
      <c r="O515" s="171">
        <f>ROUND(E515*N515,2)</f>
        <v>0.01</v>
      </c>
      <c r="P515" s="171">
        <v>0</v>
      </c>
      <c r="Q515" s="171">
        <f>ROUND(E515*P515,2)</f>
        <v>0</v>
      </c>
      <c r="R515" s="171"/>
      <c r="S515" s="171" t="s">
        <v>222</v>
      </c>
      <c r="T515" s="172" t="s">
        <v>223</v>
      </c>
      <c r="U515" s="157">
        <v>6.4000000000000001E-2</v>
      </c>
      <c r="V515" s="157">
        <f>ROUND(E515*U515,2)</f>
        <v>1.41</v>
      </c>
      <c r="W515" s="157"/>
      <c r="X515" s="157" t="s">
        <v>187</v>
      </c>
      <c r="Y515" s="147"/>
      <c r="Z515" s="147"/>
      <c r="AA515" s="147"/>
      <c r="AB515" s="147"/>
      <c r="AC515" s="147"/>
      <c r="AD515" s="147"/>
      <c r="AE515" s="147"/>
      <c r="AF515" s="147"/>
      <c r="AG515" s="147" t="s">
        <v>294</v>
      </c>
      <c r="AH515" s="147"/>
      <c r="AI515" s="147"/>
      <c r="AJ515" s="147"/>
      <c r="AK515" s="147"/>
      <c r="AL515" s="147"/>
      <c r="AM515" s="147"/>
      <c r="AN515" s="147"/>
      <c r="AO515" s="147"/>
      <c r="AP515" s="147"/>
      <c r="AQ515" s="147"/>
      <c r="AR515" s="147"/>
      <c r="AS515" s="147"/>
      <c r="AT515" s="147"/>
      <c r="AU515" s="147"/>
      <c r="AV515" s="147"/>
      <c r="AW515" s="147"/>
      <c r="AX515" s="147"/>
      <c r="AY515" s="147"/>
      <c r="AZ515" s="147"/>
      <c r="BA515" s="147"/>
      <c r="BB515" s="147"/>
      <c r="BC515" s="147"/>
      <c r="BD515" s="147"/>
      <c r="BE515" s="147"/>
      <c r="BF515" s="147"/>
      <c r="BG515" s="147"/>
      <c r="BH515" s="147"/>
    </row>
    <row r="516" spans="1:60" outlineLevel="1" x14ac:dyDescent="0.2">
      <c r="A516" s="154"/>
      <c r="B516" s="155"/>
      <c r="C516" s="192" t="s">
        <v>700</v>
      </c>
      <c r="D516" s="187"/>
      <c r="E516" s="188">
        <v>11.04</v>
      </c>
      <c r="F516" s="157"/>
      <c r="G516" s="157"/>
      <c r="H516" s="157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/>
      <c r="S516" s="157"/>
      <c r="T516" s="157"/>
      <c r="U516" s="157"/>
      <c r="V516" s="157"/>
      <c r="W516" s="157"/>
      <c r="X516" s="157"/>
      <c r="Y516" s="147"/>
      <c r="Z516" s="147"/>
      <c r="AA516" s="147"/>
      <c r="AB516" s="147"/>
      <c r="AC516" s="147"/>
      <c r="AD516" s="147"/>
      <c r="AE516" s="147"/>
      <c r="AF516" s="147"/>
      <c r="AG516" s="147" t="s">
        <v>225</v>
      </c>
      <c r="AH516" s="147">
        <v>0</v>
      </c>
      <c r="AI516" s="147"/>
      <c r="AJ516" s="147"/>
      <c r="AK516" s="147"/>
      <c r="AL516" s="147"/>
      <c r="AM516" s="147"/>
      <c r="AN516" s="147"/>
      <c r="AO516" s="147"/>
      <c r="AP516" s="147"/>
      <c r="AQ516" s="147"/>
      <c r="AR516" s="147"/>
      <c r="AS516" s="147"/>
      <c r="AT516" s="147"/>
      <c r="AU516" s="147"/>
      <c r="AV516" s="147"/>
      <c r="AW516" s="147"/>
      <c r="AX516" s="147"/>
      <c r="AY516" s="147"/>
      <c r="AZ516" s="147"/>
      <c r="BA516" s="147"/>
      <c r="BB516" s="147"/>
      <c r="BC516" s="147"/>
      <c r="BD516" s="147"/>
      <c r="BE516" s="147"/>
      <c r="BF516" s="147"/>
      <c r="BG516" s="147"/>
      <c r="BH516" s="147"/>
    </row>
    <row r="517" spans="1:60" outlineLevel="1" x14ac:dyDescent="0.2">
      <c r="A517" s="154"/>
      <c r="B517" s="155"/>
      <c r="C517" s="192" t="s">
        <v>701</v>
      </c>
      <c r="D517" s="187"/>
      <c r="E517" s="188">
        <v>11.04</v>
      </c>
      <c r="F517" s="157"/>
      <c r="G517" s="157"/>
      <c r="H517" s="157"/>
      <c r="I517" s="157"/>
      <c r="J517" s="157"/>
      <c r="K517" s="157"/>
      <c r="L517" s="157"/>
      <c r="M517" s="157"/>
      <c r="N517" s="157"/>
      <c r="O517" s="157"/>
      <c r="P517" s="157"/>
      <c r="Q517" s="157"/>
      <c r="R517" s="157"/>
      <c r="S517" s="157"/>
      <c r="T517" s="157"/>
      <c r="U517" s="157"/>
      <c r="V517" s="157"/>
      <c r="W517" s="157"/>
      <c r="X517" s="157"/>
      <c r="Y517" s="147"/>
      <c r="Z517" s="147"/>
      <c r="AA517" s="147"/>
      <c r="AB517" s="147"/>
      <c r="AC517" s="147"/>
      <c r="AD517" s="147"/>
      <c r="AE517" s="147"/>
      <c r="AF517" s="147"/>
      <c r="AG517" s="147" t="s">
        <v>225</v>
      </c>
      <c r="AH517" s="147">
        <v>0</v>
      </c>
      <c r="AI517" s="147"/>
      <c r="AJ517" s="147"/>
      <c r="AK517" s="147"/>
      <c r="AL517" s="147"/>
      <c r="AM517" s="147"/>
      <c r="AN517" s="147"/>
      <c r="AO517" s="147"/>
      <c r="AP517" s="147"/>
      <c r="AQ517" s="147"/>
      <c r="AR517" s="147"/>
      <c r="AS517" s="147"/>
      <c r="AT517" s="147"/>
      <c r="AU517" s="147"/>
      <c r="AV517" s="147"/>
      <c r="AW517" s="147"/>
      <c r="AX517" s="147"/>
      <c r="AY517" s="147"/>
      <c r="AZ517" s="147"/>
      <c r="BA517" s="147"/>
      <c r="BB517" s="147"/>
      <c r="BC517" s="147"/>
      <c r="BD517" s="147"/>
      <c r="BE517" s="147"/>
      <c r="BF517" s="147"/>
      <c r="BG517" s="147"/>
      <c r="BH517" s="147"/>
    </row>
    <row r="518" spans="1:60" ht="22.5" outlineLevel="1" x14ac:dyDescent="0.2">
      <c r="A518" s="166">
        <v>111</v>
      </c>
      <c r="B518" s="167" t="s">
        <v>702</v>
      </c>
      <c r="C518" s="183" t="s">
        <v>703</v>
      </c>
      <c r="D518" s="168" t="s">
        <v>221</v>
      </c>
      <c r="E518" s="169">
        <v>33.119999999999997</v>
      </c>
      <c r="F518" s="170"/>
      <c r="G518" s="171">
        <f>ROUND(E518*F518,2)</f>
        <v>0</v>
      </c>
      <c r="H518" s="170"/>
      <c r="I518" s="171">
        <f>ROUND(E518*H518,2)</f>
        <v>0</v>
      </c>
      <c r="J518" s="170"/>
      <c r="K518" s="171">
        <f>ROUND(E518*J518,2)</f>
        <v>0</v>
      </c>
      <c r="L518" s="171">
        <v>15</v>
      </c>
      <c r="M518" s="171">
        <f>G518*(1+L518/100)</f>
        <v>0</v>
      </c>
      <c r="N518" s="171">
        <v>8.1999999999999998E-4</v>
      </c>
      <c r="O518" s="171">
        <f>ROUND(E518*N518,2)</f>
        <v>0.03</v>
      </c>
      <c r="P518" s="171">
        <v>0</v>
      </c>
      <c r="Q518" s="171">
        <f>ROUND(E518*P518,2)</f>
        <v>0</v>
      </c>
      <c r="R518" s="171"/>
      <c r="S518" s="171" t="s">
        <v>222</v>
      </c>
      <c r="T518" s="172" t="s">
        <v>223</v>
      </c>
      <c r="U518" s="157">
        <v>0.45982000000000001</v>
      </c>
      <c r="V518" s="157">
        <f>ROUND(E518*U518,2)</f>
        <v>15.23</v>
      </c>
      <c r="W518" s="157"/>
      <c r="X518" s="157" t="s">
        <v>187</v>
      </c>
      <c r="Y518" s="147"/>
      <c r="Z518" s="147"/>
      <c r="AA518" s="147"/>
      <c r="AB518" s="147"/>
      <c r="AC518" s="147"/>
      <c r="AD518" s="147"/>
      <c r="AE518" s="147"/>
      <c r="AF518" s="147"/>
      <c r="AG518" s="147" t="s">
        <v>294</v>
      </c>
      <c r="AH518" s="147"/>
      <c r="AI518" s="147"/>
      <c r="AJ518" s="147"/>
      <c r="AK518" s="147"/>
      <c r="AL518" s="147"/>
      <c r="AM518" s="147"/>
      <c r="AN518" s="147"/>
      <c r="AO518" s="147"/>
      <c r="AP518" s="147"/>
      <c r="AQ518" s="147"/>
      <c r="AR518" s="147"/>
      <c r="AS518" s="147"/>
      <c r="AT518" s="147"/>
      <c r="AU518" s="147"/>
      <c r="AV518" s="147"/>
      <c r="AW518" s="147"/>
      <c r="AX518" s="147"/>
      <c r="AY518" s="147"/>
      <c r="AZ518" s="147"/>
      <c r="BA518" s="147"/>
      <c r="BB518" s="147"/>
      <c r="BC518" s="147"/>
      <c r="BD518" s="147"/>
      <c r="BE518" s="147"/>
      <c r="BF518" s="147"/>
      <c r="BG518" s="147"/>
      <c r="BH518" s="147"/>
    </row>
    <row r="519" spans="1:60" outlineLevel="1" x14ac:dyDescent="0.2">
      <c r="A519" s="154"/>
      <c r="B519" s="155"/>
      <c r="C519" s="192" t="s">
        <v>543</v>
      </c>
      <c r="D519" s="187"/>
      <c r="E519" s="188">
        <v>16.559999999999999</v>
      </c>
      <c r="F519" s="157"/>
      <c r="G519" s="157"/>
      <c r="H519" s="157"/>
      <c r="I519" s="157"/>
      <c r="J519" s="157"/>
      <c r="K519" s="157"/>
      <c r="L519" s="157"/>
      <c r="M519" s="157"/>
      <c r="N519" s="157"/>
      <c r="O519" s="157"/>
      <c r="P519" s="157"/>
      <c r="Q519" s="157"/>
      <c r="R519" s="157"/>
      <c r="S519" s="157"/>
      <c r="T519" s="157"/>
      <c r="U519" s="157"/>
      <c r="V519" s="157"/>
      <c r="W519" s="157"/>
      <c r="X519" s="157"/>
      <c r="Y519" s="147"/>
      <c r="Z519" s="147"/>
      <c r="AA519" s="147"/>
      <c r="AB519" s="147"/>
      <c r="AC519" s="147"/>
      <c r="AD519" s="147"/>
      <c r="AE519" s="147"/>
      <c r="AF519" s="147"/>
      <c r="AG519" s="147" t="s">
        <v>225</v>
      </c>
      <c r="AH519" s="147">
        <v>0</v>
      </c>
      <c r="AI519" s="147"/>
      <c r="AJ519" s="147"/>
      <c r="AK519" s="147"/>
      <c r="AL519" s="147"/>
      <c r="AM519" s="147"/>
      <c r="AN519" s="147"/>
      <c r="AO519" s="147"/>
      <c r="AP519" s="147"/>
      <c r="AQ519" s="147"/>
      <c r="AR519" s="147"/>
      <c r="AS519" s="147"/>
      <c r="AT519" s="147"/>
      <c r="AU519" s="147"/>
      <c r="AV519" s="147"/>
      <c r="AW519" s="147"/>
      <c r="AX519" s="147"/>
      <c r="AY519" s="147"/>
      <c r="AZ519" s="147"/>
      <c r="BA519" s="147"/>
      <c r="BB519" s="147"/>
      <c r="BC519" s="147"/>
      <c r="BD519" s="147"/>
      <c r="BE519" s="147"/>
      <c r="BF519" s="147"/>
      <c r="BG519" s="147"/>
      <c r="BH519" s="147"/>
    </row>
    <row r="520" spans="1:60" outlineLevel="1" x14ac:dyDescent="0.2">
      <c r="A520" s="154"/>
      <c r="B520" s="155"/>
      <c r="C520" s="192" t="s">
        <v>544</v>
      </c>
      <c r="D520" s="187"/>
      <c r="E520" s="188">
        <v>16.559999999999999</v>
      </c>
      <c r="F520" s="157"/>
      <c r="G520" s="157"/>
      <c r="H520" s="157"/>
      <c r="I520" s="157"/>
      <c r="J520" s="157"/>
      <c r="K520" s="157"/>
      <c r="L520" s="157"/>
      <c r="M520" s="157"/>
      <c r="N520" s="157"/>
      <c r="O520" s="157"/>
      <c r="P520" s="157"/>
      <c r="Q520" s="157"/>
      <c r="R520" s="157"/>
      <c r="S520" s="157"/>
      <c r="T520" s="157"/>
      <c r="U520" s="157"/>
      <c r="V520" s="157"/>
      <c r="W520" s="157"/>
      <c r="X520" s="157"/>
      <c r="Y520" s="147"/>
      <c r="Z520" s="147"/>
      <c r="AA520" s="147"/>
      <c r="AB520" s="147"/>
      <c r="AC520" s="147"/>
      <c r="AD520" s="147"/>
      <c r="AE520" s="147"/>
      <c r="AF520" s="147"/>
      <c r="AG520" s="147" t="s">
        <v>225</v>
      </c>
      <c r="AH520" s="147">
        <v>0</v>
      </c>
      <c r="AI520" s="147"/>
      <c r="AJ520" s="147"/>
      <c r="AK520" s="147"/>
      <c r="AL520" s="147"/>
      <c r="AM520" s="147"/>
      <c r="AN520" s="147"/>
      <c r="AO520" s="147"/>
      <c r="AP520" s="147"/>
      <c r="AQ520" s="147"/>
      <c r="AR520" s="147"/>
      <c r="AS520" s="147"/>
      <c r="AT520" s="147"/>
      <c r="AU520" s="147"/>
      <c r="AV520" s="147"/>
      <c r="AW520" s="147"/>
      <c r="AX520" s="147"/>
      <c r="AY520" s="147"/>
      <c r="AZ520" s="147"/>
      <c r="BA520" s="147"/>
      <c r="BB520" s="147"/>
      <c r="BC520" s="147"/>
      <c r="BD520" s="147"/>
      <c r="BE520" s="147"/>
      <c r="BF520" s="147"/>
      <c r="BG520" s="147"/>
      <c r="BH520" s="147"/>
    </row>
    <row r="521" spans="1:60" ht="22.5" outlineLevel="1" x14ac:dyDescent="0.2">
      <c r="A521" s="166">
        <v>112</v>
      </c>
      <c r="B521" s="167" t="s">
        <v>704</v>
      </c>
      <c r="C521" s="183" t="s">
        <v>705</v>
      </c>
      <c r="D521" s="168" t="s">
        <v>221</v>
      </c>
      <c r="E521" s="169">
        <v>22.08</v>
      </c>
      <c r="F521" s="170"/>
      <c r="G521" s="171">
        <f>ROUND(E521*F521,2)</f>
        <v>0</v>
      </c>
      <c r="H521" s="170"/>
      <c r="I521" s="171">
        <f>ROUND(E521*H521,2)</f>
        <v>0</v>
      </c>
      <c r="J521" s="170"/>
      <c r="K521" s="171">
        <f>ROUND(E521*J521,2)</f>
        <v>0</v>
      </c>
      <c r="L521" s="171">
        <v>15</v>
      </c>
      <c r="M521" s="171">
        <f>G521*(1+L521/100)</f>
        <v>0</v>
      </c>
      <c r="N521" s="171">
        <v>9.8999999999999999E-4</v>
      </c>
      <c r="O521" s="171">
        <f>ROUND(E521*N521,2)</f>
        <v>0.02</v>
      </c>
      <c r="P521" s="171">
        <v>0</v>
      </c>
      <c r="Q521" s="171">
        <f>ROUND(E521*P521,2)</f>
        <v>0</v>
      </c>
      <c r="R521" s="171"/>
      <c r="S521" s="171" t="s">
        <v>222</v>
      </c>
      <c r="T521" s="172" t="s">
        <v>223</v>
      </c>
      <c r="U521" s="157">
        <v>0.53200000000000003</v>
      </c>
      <c r="V521" s="157">
        <f>ROUND(E521*U521,2)</f>
        <v>11.75</v>
      </c>
      <c r="W521" s="157"/>
      <c r="X521" s="157" t="s">
        <v>187</v>
      </c>
      <c r="Y521" s="147"/>
      <c r="Z521" s="147"/>
      <c r="AA521" s="147"/>
      <c r="AB521" s="147"/>
      <c r="AC521" s="147"/>
      <c r="AD521" s="147"/>
      <c r="AE521" s="147"/>
      <c r="AF521" s="147"/>
      <c r="AG521" s="147" t="s">
        <v>294</v>
      </c>
      <c r="AH521" s="147"/>
      <c r="AI521" s="147"/>
      <c r="AJ521" s="147"/>
      <c r="AK521" s="147"/>
      <c r="AL521" s="147"/>
      <c r="AM521" s="147"/>
      <c r="AN521" s="147"/>
      <c r="AO521" s="147"/>
      <c r="AP521" s="147"/>
      <c r="AQ521" s="147"/>
      <c r="AR521" s="147"/>
      <c r="AS521" s="147"/>
      <c r="AT521" s="147"/>
      <c r="AU521" s="147"/>
      <c r="AV521" s="147"/>
      <c r="AW521" s="147"/>
      <c r="AX521" s="147"/>
      <c r="AY521" s="147"/>
      <c r="AZ521" s="147"/>
      <c r="BA521" s="147"/>
      <c r="BB521" s="147"/>
      <c r="BC521" s="147"/>
      <c r="BD521" s="147"/>
      <c r="BE521" s="147"/>
      <c r="BF521" s="147"/>
      <c r="BG521" s="147"/>
      <c r="BH521" s="147"/>
    </row>
    <row r="522" spans="1:60" outlineLevel="1" x14ac:dyDescent="0.2">
      <c r="A522" s="154"/>
      <c r="B522" s="155"/>
      <c r="C522" s="192" t="s">
        <v>700</v>
      </c>
      <c r="D522" s="187"/>
      <c r="E522" s="188">
        <v>11.04</v>
      </c>
      <c r="F522" s="157"/>
      <c r="G522" s="157"/>
      <c r="H522" s="157"/>
      <c r="I522" s="157"/>
      <c r="J522" s="157"/>
      <c r="K522" s="157"/>
      <c r="L522" s="157"/>
      <c r="M522" s="157"/>
      <c r="N522" s="157"/>
      <c r="O522" s="157"/>
      <c r="P522" s="157"/>
      <c r="Q522" s="157"/>
      <c r="R522" s="157"/>
      <c r="S522" s="157"/>
      <c r="T522" s="157"/>
      <c r="U522" s="157"/>
      <c r="V522" s="157"/>
      <c r="W522" s="157"/>
      <c r="X522" s="157"/>
      <c r="Y522" s="147"/>
      <c r="Z522" s="147"/>
      <c r="AA522" s="147"/>
      <c r="AB522" s="147"/>
      <c r="AC522" s="147"/>
      <c r="AD522" s="147"/>
      <c r="AE522" s="147"/>
      <c r="AF522" s="147"/>
      <c r="AG522" s="147" t="s">
        <v>225</v>
      </c>
      <c r="AH522" s="147">
        <v>0</v>
      </c>
      <c r="AI522" s="147"/>
      <c r="AJ522" s="147"/>
      <c r="AK522" s="147"/>
      <c r="AL522" s="147"/>
      <c r="AM522" s="147"/>
      <c r="AN522" s="147"/>
      <c r="AO522" s="147"/>
      <c r="AP522" s="147"/>
      <c r="AQ522" s="147"/>
      <c r="AR522" s="147"/>
      <c r="AS522" s="147"/>
      <c r="AT522" s="147"/>
      <c r="AU522" s="147"/>
      <c r="AV522" s="147"/>
      <c r="AW522" s="147"/>
      <c r="AX522" s="147"/>
      <c r="AY522" s="147"/>
      <c r="AZ522" s="147"/>
      <c r="BA522" s="147"/>
      <c r="BB522" s="147"/>
      <c r="BC522" s="147"/>
      <c r="BD522" s="147"/>
      <c r="BE522" s="147"/>
      <c r="BF522" s="147"/>
      <c r="BG522" s="147"/>
      <c r="BH522" s="147"/>
    </row>
    <row r="523" spans="1:60" outlineLevel="1" x14ac:dyDescent="0.2">
      <c r="A523" s="154"/>
      <c r="B523" s="155"/>
      <c r="C523" s="192" t="s">
        <v>701</v>
      </c>
      <c r="D523" s="187"/>
      <c r="E523" s="188">
        <v>11.04</v>
      </c>
      <c r="F523" s="157"/>
      <c r="G523" s="157"/>
      <c r="H523" s="157"/>
      <c r="I523" s="157"/>
      <c r="J523" s="157"/>
      <c r="K523" s="157"/>
      <c r="L523" s="157"/>
      <c r="M523" s="157"/>
      <c r="N523" s="157"/>
      <c r="O523" s="157"/>
      <c r="P523" s="157"/>
      <c r="Q523" s="157"/>
      <c r="R523" s="157"/>
      <c r="S523" s="157"/>
      <c r="T523" s="157"/>
      <c r="U523" s="157"/>
      <c r="V523" s="157"/>
      <c r="W523" s="157"/>
      <c r="X523" s="157"/>
      <c r="Y523" s="147"/>
      <c r="Z523" s="147"/>
      <c r="AA523" s="147"/>
      <c r="AB523" s="147"/>
      <c r="AC523" s="147"/>
      <c r="AD523" s="147"/>
      <c r="AE523" s="147"/>
      <c r="AF523" s="147"/>
      <c r="AG523" s="147" t="s">
        <v>225</v>
      </c>
      <c r="AH523" s="147">
        <v>0</v>
      </c>
      <c r="AI523" s="147"/>
      <c r="AJ523" s="147"/>
      <c r="AK523" s="147"/>
      <c r="AL523" s="147"/>
      <c r="AM523" s="147"/>
      <c r="AN523" s="147"/>
      <c r="AO523" s="147"/>
      <c r="AP523" s="147"/>
      <c r="AQ523" s="147"/>
      <c r="AR523" s="147"/>
      <c r="AS523" s="147"/>
      <c r="AT523" s="147"/>
      <c r="AU523" s="147"/>
      <c r="AV523" s="147"/>
      <c r="AW523" s="147"/>
      <c r="AX523" s="147"/>
      <c r="AY523" s="147"/>
      <c r="AZ523" s="147"/>
      <c r="BA523" s="147"/>
      <c r="BB523" s="147"/>
      <c r="BC523" s="147"/>
      <c r="BD523" s="147"/>
      <c r="BE523" s="147"/>
      <c r="BF523" s="147"/>
      <c r="BG523" s="147"/>
      <c r="BH523" s="147"/>
    </row>
    <row r="524" spans="1:60" ht="22.5" outlineLevel="1" x14ac:dyDescent="0.2">
      <c r="A524" s="173">
        <v>113</v>
      </c>
      <c r="B524" s="174" t="s">
        <v>706</v>
      </c>
      <c r="C524" s="182" t="s">
        <v>707</v>
      </c>
      <c r="D524" s="175" t="s">
        <v>221</v>
      </c>
      <c r="E524" s="176">
        <v>8</v>
      </c>
      <c r="F524" s="177"/>
      <c r="G524" s="178">
        <f>ROUND(E524*F524,2)</f>
        <v>0</v>
      </c>
      <c r="H524" s="177"/>
      <c r="I524" s="178">
        <f>ROUND(E524*H524,2)</f>
        <v>0</v>
      </c>
      <c r="J524" s="177"/>
      <c r="K524" s="178">
        <f>ROUND(E524*J524,2)</f>
        <v>0</v>
      </c>
      <c r="L524" s="178">
        <v>15</v>
      </c>
      <c r="M524" s="178">
        <f>G524*(1+L524/100)</f>
        <v>0</v>
      </c>
      <c r="N524" s="178">
        <v>1.2600000000000001E-3</v>
      </c>
      <c r="O524" s="178">
        <f>ROUND(E524*N524,2)</f>
        <v>0.01</v>
      </c>
      <c r="P524" s="178">
        <v>0</v>
      </c>
      <c r="Q524" s="178">
        <f>ROUND(E524*P524,2)</f>
        <v>0</v>
      </c>
      <c r="R524" s="178"/>
      <c r="S524" s="178" t="s">
        <v>222</v>
      </c>
      <c r="T524" s="179" t="s">
        <v>223</v>
      </c>
      <c r="U524" s="157">
        <v>0.24</v>
      </c>
      <c r="V524" s="157">
        <f>ROUND(E524*U524,2)</f>
        <v>1.92</v>
      </c>
      <c r="W524" s="157"/>
      <c r="X524" s="157" t="s">
        <v>187</v>
      </c>
      <c r="Y524" s="147"/>
      <c r="Z524" s="147"/>
      <c r="AA524" s="147"/>
      <c r="AB524" s="147"/>
      <c r="AC524" s="147"/>
      <c r="AD524" s="147"/>
      <c r="AE524" s="147"/>
      <c r="AF524" s="147"/>
      <c r="AG524" s="147" t="s">
        <v>294</v>
      </c>
      <c r="AH524" s="147"/>
      <c r="AI524" s="147"/>
      <c r="AJ524" s="147"/>
      <c r="AK524" s="147"/>
      <c r="AL524" s="147"/>
      <c r="AM524" s="147"/>
      <c r="AN524" s="147"/>
      <c r="AO524" s="147"/>
      <c r="AP524" s="147"/>
      <c r="AQ524" s="147"/>
      <c r="AR524" s="147"/>
      <c r="AS524" s="147"/>
      <c r="AT524" s="147"/>
      <c r="AU524" s="147"/>
      <c r="AV524" s="147"/>
      <c r="AW524" s="147"/>
      <c r="AX524" s="147"/>
      <c r="AY524" s="147"/>
      <c r="AZ524" s="147"/>
      <c r="BA524" s="147"/>
      <c r="BB524" s="147"/>
      <c r="BC524" s="147"/>
      <c r="BD524" s="147"/>
      <c r="BE524" s="147"/>
      <c r="BF524" s="147"/>
      <c r="BG524" s="147"/>
      <c r="BH524" s="147"/>
    </row>
    <row r="525" spans="1:60" outlineLevel="1" x14ac:dyDescent="0.2">
      <c r="A525" s="166">
        <v>114</v>
      </c>
      <c r="B525" s="167" t="s">
        <v>708</v>
      </c>
      <c r="C525" s="183" t="s">
        <v>709</v>
      </c>
      <c r="D525" s="168" t="s">
        <v>221</v>
      </c>
      <c r="E525" s="169">
        <v>60</v>
      </c>
      <c r="F525" s="170"/>
      <c r="G525" s="171">
        <f>ROUND(E525*F525,2)</f>
        <v>0</v>
      </c>
      <c r="H525" s="170"/>
      <c r="I525" s="171">
        <f>ROUND(E525*H525,2)</f>
        <v>0</v>
      </c>
      <c r="J525" s="170"/>
      <c r="K525" s="171">
        <f>ROUND(E525*J525,2)</f>
        <v>0</v>
      </c>
      <c r="L525" s="171">
        <v>15</v>
      </c>
      <c r="M525" s="171">
        <f>G525*(1+L525/100)</f>
        <v>0</v>
      </c>
      <c r="N525" s="171">
        <v>4.5999999999999999E-3</v>
      </c>
      <c r="O525" s="171">
        <f>ROUND(E525*N525,2)</f>
        <v>0.28000000000000003</v>
      </c>
      <c r="P525" s="171">
        <v>0</v>
      </c>
      <c r="Q525" s="171">
        <f>ROUND(E525*P525,2)</f>
        <v>0</v>
      </c>
      <c r="R525" s="171" t="s">
        <v>269</v>
      </c>
      <c r="S525" s="171" t="s">
        <v>222</v>
      </c>
      <c r="T525" s="172" t="s">
        <v>223</v>
      </c>
      <c r="U525" s="157">
        <v>0</v>
      </c>
      <c r="V525" s="157">
        <f>ROUND(E525*U525,2)</f>
        <v>0</v>
      </c>
      <c r="W525" s="157"/>
      <c r="X525" s="157" t="s">
        <v>270</v>
      </c>
      <c r="Y525" s="147"/>
      <c r="Z525" s="147"/>
      <c r="AA525" s="147"/>
      <c r="AB525" s="147"/>
      <c r="AC525" s="147"/>
      <c r="AD525" s="147"/>
      <c r="AE525" s="147"/>
      <c r="AF525" s="147"/>
      <c r="AG525" s="147" t="s">
        <v>710</v>
      </c>
      <c r="AH525" s="147"/>
      <c r="AI525" s="147"/>
      <c r="AJ525" s="147"/>
      <c r="AK525" s="147"/>
      <c r="AL525" s="147"/>
      <c r="AM525" s="147"/>
      <c r="AN525" s="147"/>
      <c r="AO525" s="147"/>
      <c r="AP525" s="147"/>
      <c r="AQ525" s="147"/>
      <c r="AR525" s="147"/>
      <c r="AS525" s="147"/>
      <c r="AT525" s="147"/>
      <c r="AU525" s="147"/>
      <c r="AV525" s="147"/>
      <c r="AW525" s="147"/>
      <c r="AX525" s="147"/>
      <c r="AY525" s="147"/>
      <c r="AZ525" s="147"/>
      <c r="BA525" s="147"/>
      <c r="BB525" s="147"/>
      <c r="BC525" s="147"/>
      <c r="BD525" s="147"/>
      <c r="BE525" s="147"/>
      <c r="BF525" s="147"/>
      <c r="BG525" s="147"/>
      <c r="BH525" s="147"/>
    </row>
    <row r="526" spans="1:60" outlineLevel="1" x14ac:dyDescent="0.2">
      <c r="A526" s="154"/>
      <c r="B526" s="155"/>
      <c r="C526" s="192" t="s">
        <v>711</v>
      </c>
      <c r="D526" s="187"/>
      <c r="E526" s="188"/>
      <c r="F526" s="157"/>
      <c r="G526" s="157"/>
      <c r="H526" s="157"/>
      <c r="I526" s="157"/>
      <c r="J526" s="157"/>
      <c r="K526" s="157"/>
      <c r="L526" s="157"/>
      <c r="M526" s="157"/>
      <c r="N526" s="157"/>
      <c r="O526" s="157"/>
      <c r="P526" s="157"/>
      <c r="Q526" s="157"/>
      <c r="R526" s="157"/>
      <c r="S526" s="157"/>
      <c r="T526" s="157"/>
      <c r="U526" s="157"/>
      <c r="V526" s="157"/>
      <c r="W526" s="157"/>
      <c r="X526" s="157"/>
      <c r="Y526" s="147"/>
      <c r="Z526" s="147"/>
      <c r="AA526" s="147"/>
      <c r="AB526" s="147"/>
      <c r="AC526" s="147"/>
      <c r="AD526" s="147"/>
      <c r="AE526" s="147"/>
      <c r="AF526" s="147"/>
      <c r="AG526" s="147" t="s">
        <v>225</v>
      </c>
      <c r="AH526" s="147">
        <v>0</v>
      </c>
      <c r="AI526" s="147"/>
      <c r="AJ526" s="147"/>
      <c r="AK526" s="147"/>
      <c r="AL526" s="147"/>
      <c r="AM526" s="147"/>
      <c r="AN526" s="147"/>
      <c r="AO526" s="147"/>
      <c r="AP526" s="147"/>
      <c r="AQ526" s="147"/>
      <c r="AR526" s="147"/>
      <c r="AS526" s="147"/>
      <c r="AT526" s="147"/>
      <c r="AU526" s="147"/>
      <c r="AV526" s="147"/>
      <c r="AW526" s="147"/>
      <c r="AX526" s="147"/>
      <c r="AY526" s="147"/>
      <c r="AZ526" s="147"/>
      <c r="BA526" s="147"/>
      <c r="BB526" s="147"/>
      <c r="BC526" s="147"/>
      <c r="BD526" s="147"/>
      <c r="BE526" s="147"/>
      <c r="BF526" s="147"/>
      <c r="BG526" s="147"/>
      <c r="BH526" s="147"/>
    </row>
    <row r="527" spans="1:60" outlineLevel="1" x14ac:dyDescent="0.2">
      <c r="A527" s="154"/>
      <c r="B527" s="155"/>
      <c r="C527" s="193" t="s">
        <v>299</v>
      </c>
      <c r="D527" s="189"/>
      <c r="E527" s="190"/>
      <c r="F527" s="157"/>
      <c r="G527" s="157"/>
      <c r="H527" s="157"/>
      <c r="I527" s="157"/>
      <c r="J527" s="157"/>
      <c r="K527" s="157"/>
      <c r="L527" s="157"/>
      <c r="M527" s="157"/>
      <c r="N527" s="157"/>
      <c r="O527" s="157"/>
      <c r="P527" s="157"/>
      <c r="Q527" s="157"/>
      <c r="R527" s="157"/>
      <c r="S527" s="157"/>
      <c r="T527" s="157"/>
      <c r="U527" s="157"/>
      <c r="V527" s="157"/>
      <c r="W527" s="157"/>
      <c r="X527" s="157"/>
      <c r="Y527" s="147"/>
      <c r="Z527" s="147"/>
      <c r="AA527" s="147"/>
      <c r="AB527" s="147"/>
      <c r="AC527" s="147"/>
      <c r="AD527" s="147"/>
      <c r="AE527" s="147"/>
      <c r="AF527" s="147"/>
      <c r="AG527" s="147" t="s">
        <v>225</v>
      </c>
      <c r="AH527" s="147"/>
      <c r="AI527" s="147"/>
      <c r="AJ527" s="147"/>
      <c r="AK527" s="147"/>
      <c r="AL527" s="147"/>
      <c r="AM527" s="147"/>
      <c r="AN527" s="147"/>
      <c r="AO527" s="147"/>
      <c r="AP527" s="147"/>
      <c r="AQ527" s="147"/>
      <c r="AR527" s="147"/>
      <c r="AS527" s="147"/>
      <c r="AT527" s="147"/>
      <c r="AU527" s="147"/>
      <c r="AV527" s="147"/>
      <c r="AW527" s="147"/>
      <c r="AX527" s="147"/>
      <c r="AY527" s="147"/>
      <c r="AZ527" s="147"/>
      <c r="BA527" s="147"/>
      <c r="BB527" s="147"/>
      <c r="BC527" s="147"/>
      <c r="BD527" s="147"/>
      <c r="BE527" s="147"/>
      <c r="BF527" s="147"/>
      <c r="BG527" s="147"/>
      <c r="BH527" s="147"/>
    </row>
    <row r="528" spans="1:60" outlineLevel="1" x14ac:dyDescent="0.2">
      <c r="A528" s="154"/>
      <c r="B528" s="155"/>
      <c r="C528" s="194" t="s">
        <v>712</v>
      </c>
      <c r="D528" s="189"/>
      <c r="E528" s="190">
        <v>33.119999999999997</v>
      </c>
      <c r="F528" s="157"/>
      <c r="G528" s="157"/>
      <c r="H528" s="157"/>
      <c r="I528" s="157"/>
      <c r="J528" s="157"/>
      <c r="K528" s="157"/>
      <c r="L528" s="157"/>
      <c r="M528" s="157"/>
      <c r="N528" s="157"/>
      <c r="O528" s="157"/>
      <c r="P528" s="157"/>
      <c r="Q528" s="157"/>
      <c r="R528" s="157"/>
      <c r="S528" s="157"/>
      <c r="T528" s="157"/>
      <c r="U528" s="157"/>
      <c r="V528" s="157"/>
      <c r="W528" s="157"/>
      <c r="X528" s="157"/>
      <c r="Y528" s="147"/>
      <c r="Z528" s="147"/>
      <c r="AA528" s="147"/>
      <c r="AB528" s="147"/>
      <c r="AC528" s="147"/>
      <c r="AD528" s="147"/>
      <c r="AE528" s="147"/>
      <c r="AF528" s="147"/>
      <c r="AG528" s="147" t="s">
        <v>225</v>
      </c>
      <c r="AH528" s="147">
        <v>2</v>
      </c>
      <c r="AI528" s="147"/>
      <c r="AJ528" s="147"/>
      <c r="AK528" s="147"/>
      <c r="AL528" s="147"/>
      <c r="AM528" s="147"/>
      <c r="AN528" s="147"/>
      <c r="AO528" s="147"/>
      <c r="AP528" s="147"/>
      <c r="AQ528" s="147"/>
      <c r="AR528" s="147"/>
      <c r="AS528" s="147"/>
      <c r="AT528" s="147"/>
      <c r="AU528" s="147"/>
      <c r="AV528" s="147"/>
      <c r="AW528" s="147"/>
      <c r="AX528" s="147"/>
      <c r="AY528" s="147"/>
      <c r="AZ528" s="147"/>
      <c r="BA528" s="147"/>
      <c r="BB528" s="147"/>
      <c r="BC528" s="147"/>
      <c r="BD528" s="147"/>
      <c r="BE528" s="147"/>
      <c r="BF528" s="147"/>
      <c r="BG528" s="147"/>
      <c r="BH528" s="147"/>
    </row>
    <row r="529" spans="1:60" outlineLevel="1" x14ac:dyDescent="0.2">
      <c r="A529" s="154"/>
      <c r="B529" s="155"/>
      <c r="C529" s="194" t="s">
        <v>713</v>
      </c>
      <c r="D529" s="189"/>
      <c r="E529" s="190">
        <v>22.08</v>
      </c>
      <c r="F529" s="157"/>
      <c r="G529" s="157"/>
      <c r="H529" s="157"/>
      <c r="I529" s="157"/>
      <c r="J529" s="157"/>
      <c r="K529" s="157"/>
      <c r="L529" s="157"/>
      <c r="M529" s="157"/>
      <c r="N529" s="157"/>
      <c r="O529" s="157"/>
      <c r="P529" s="157"/>
      <c r="Q529" s="157"/>
      <c r="R529" s="157"/>
      <c r="S529" s="157"/>
      <c r="T529" s="157"/>
      <c r="U529" s="157"/>
      <c r="V529" s="157"/>
      <c r="W529" s="157"/>
      <c r="X529" s="157"/>
      <c r="Y529" s="147"/>
      <c r="Z529" s="147"/>
      <c r="AA529" s="147"/>
      <c r="AB529" s="147"/>
      <c r="AC529" s="147"/>
      <c r="AD529" s="147"/>
      <c r="AE529" s="147"/>
      <c r="AF529" s="147"/>
      <c r="AG529" s="147" t="s">
        <v>225</v>
      </c>
      <c r="AH529" s="147">
        <v>2</v>
      </c>
      <c r="AI529" s="147"/>
      <c r="AJ529" s="147"/>
      <c r="AK529" s="147"/>
      <c r="AL529" s="147"/>
      <c r="AM529" s="147"/>
      <c r="AN529" s="147"/>
      <c r="AO529" s="147"/>
      <c r="AP529" s="147"/>
      <c r="AQ529" s="147"/>
      <c r="AR529" s="147"/>
      <c r="AS529" s="147"/>
      <c r="AT529" s="147"/>
      <c r="AU529" s="147"/>
      <c r="AV529" s="147"/>
      <c r="AW529" s="147"/>
      <c r="AX529" s="147"/>
      <c r="AY529" s="147"/>
      <c r="AZ529" s="147"/>
      <c r="BA529" s="147"/>
      <c r="BB529" s="147"/>
      <c r="BC529" s="147"/>
      <c r="BD529" s="147"/>
      <c r="BE529" s="147"/>
      <c r="BF529" s="147"/>
      <c r="BG529" s="147"/>
      <c r="BH529" s="147"/>
    </row>
    <row r="530" spans="1:60" outlineLevel="1" x14ac:dyDescent="0.2">
      <c r="A530" s="154"/>
      <c r="B530" s="155"/>
      <c r="C530" s="194" t="s">
        <v>714</v>
      </c>
      <c r="D530" s="189"/>
      <c r="E530" s="190">
        <v>60.52</v>
      </c>
      <c r="F530" s="157"/>
      <c r="G530" s="157"/>
      <c r="H530" s="157"/>
      <c r="I530" s="157"/>
      <c r="J530" s="157"/>
      <c r="K530" s="157"/>
      <c r="L530" s="157"/>
      <c r="M530" s="157"/>
      <c r="N530" s="157"/>
      <c r="O530" s="157"/>
      <c r="P530" s="157"/>
      <c r="Q530" s="157"/>
      <c r="R530" s="157"/>
      <c r="S530" s="157"/>
      <c r="T530" s="157"/>
      <c r="U530" s="157"/>
      <c r="V530" s="157"/>
      <c r="W530" s="157"/>
      <c r="X530" s="157"/>
      <c r="Y530" s="147"/>
      <c r="Z530" s="147"/>
      <c r="AA530" s="147"/>
      <c r="AB530" s="147"/>
      <c r="AC530" s="147"/>
      <c r="AD530" s="147"/>
      <c r="AE530" s="147"/>
      <c r="AF530" s="147"/>
      <c r="AG530" s="147" t="s">
        <v>225</v>
      </c>
      <c r="AH530" s="147">
        <v>2</v>
      </c>
      <c r="AI530" s="147"/>
      <c r="AJ530" s="147"/>
      <c r="AK530" s="147"/>
      <c r="AL530" s="147"/>
      <c r="AM530" s="147"/>
      <c r="AN530" s="147"/>
      <c r="AO530" s="147"/>
      <c r="AP530" s="147"/>
      <c r="AQ530" s="147"/>
      <c r="AR530" s="147"/>
      <c r="AS530" s="147"/>
      <c r="AT530" s="147"/>
      <c r="AU530" s="147"/>
      <c r="AV530" s="147"/>
      <c r="AW530" s="147"/>
      <c r="AX530" s="147"/>
      <c r="AY530" s="147"/>
      <c r="AZ530" s="147"/>
      <c r="BA530" s="147"/>
      <c r="BB530" s="147"/>
      <c r="BC530" s="147"/>
      <c r="BD530" s="147"/>
      <c r="BE530" s="147"/>
      <c r="BF530" s="147"/>
      <c r="BG530" s="147"/>
      <c r="BH530" s="147"/>
    </row>
    <row r="531" spans="1:60" outlineLevel="1" x14ac:dyDescent="0.2">
      <c r="A531" s="154"/>
      <c r="B531" s="155"/>
      <c r="C531" s="193" t="s">
        <v>302</v>
      </c>
      <c r="D531" s="189"/>
      <c r="E531" s="190"/>
      <c r="F531" s="157"/>
      <c r="G531" s="157"/>
      <c r="H531" s="157"/>
      <c r="I531" s="157"/>
      <c r="J531" s="157"/>
      <c r="K531" s="157"/>
      <c r="L531" s="157"/>
      <c r="M531" s="157"/>
      <c r="N531" s="157"/>
      <c r="O531" s="157"/>
      <c r="P531" s="157"/>
      <c r="Q531" s="157"/>
      <c r="R531" s="157"/>
      <c r="S531" s="157"/>
      <c r="T531" s="157"/>
      <c r="U531" s="157"/>
      <c r="V531" s="157"/>
      <c r="W531" s="157"/>
      <c r="X531" s="157"/>
      <c r="Y531" s="147"/>
      <c r="Z531" s="147"/>
      <c r="AA531" s="147"/>
      <c r="AB531" s="147"/>
      <c r="AC531" s="147"/>
      <c r="AD531" s="147"/>
      <c r="AE531" s="147"/>
      <c r="AF531" s="147"/>
      <c r="AG531" s="147" t="s">
        <v>225</v>
      </c>
      <c r="AH531" s="147"/>
      <c r="AI531" s="147"/>
      <c r="AJ531" s="147"/>
      <c r="AK531" s="147"/>
      <c r="AL531" s="147"/>
      <c r="AM531" s="147"/>
      <c r="AN531" s="147"/>
      <c r="AO531" s="147"/>
      <c r="AP531" s="147"/>
      <c r="AQ531" s="147"/>
      <c r="AR531" s="147"/>
      <c r="AS531" s="147"/>
      <c r="AT531" s="147"/>
      <c r="AU531" s="147"/>
      <c r="AV531" s="147"/>
      <c r="AW531" s="147"/>
      <c r="AX531" s="147"/>
      <c r="AY531" s="147"/>
      <c r="AZ531" s="147"/>
      <c r="BA531" s="147"/>
      <c r="BB531" s="147"/>
      <c r="BC531" s="147"/>
      <c r="BD531" s="147"/>
      <c r="BE531" s="147"/>
      <c r="BF531" s="147"/>
      <c r="BG531" s="147"/>
      <c r="BH531" s="147"/>
    </row>
    <row r="532" spans="1:60" outlineLevel="1" x14ac:dyDescent="0.2">
      <c r="A532" s="154"/>
      <c r="B532" s="155"/>
      <c r="C532" s="192" t="s">
        <v>715</v>
      </c>
      <c r="D532" s="187"/>
      <c r="E532" s="188">
        <v>60</v>
      </c>
      <c r="F532" s="157"/>
      <c r="G532" s="157"/>
      <c r="H532" s="157"/>
      <c r="I532" s="157"/>
      <c r="J532" s="157"/>
      <c r="K532" s="157"/>
      <c r="L532" s="157"/>
      <c r="M532" s="157"/>
      <c r="N532" s="157"/>
      <c r="O532" s="157"/>
      <c r="P532" s="157"/>
      <c r="Q532" s="157"/>
      <c r="R532" s="157"/>
      <c r="S532" s="157"/>
      <c r="T532" s="157"/>
      <c r="U532" s="157"/>
      <c r="V532" s="157"/>
      <c r="W532" s="157"/>
      <c r="X532" s="157"/>
      <c r="Y532" s="147"/>
      <c r="Z532" s="147"/>
      <c r="AA532" s="147"/>
      <c r="AB532" s="147"/>
      <c r="AC532" s="147"/>
      <c r="AD532" s="147"/>
      <c r="AE532" s="147"/>
      <c r="AF532" s="147"/>
      <c r="AG532" s="147" t="s">
        <v>225</v>
      </c>
      <c r="AH532" s="147">
        <v>0</v>
      </c>
      <c r="AI532" s="147"/>
      <c r="AJ532" s="147"/>
      <c r="AK532" s="147"/>
      <c r="AL532" s="147"/>
      <c r="AM532" s="147"/>
      <c r="AN532" s="147"/>
      <c r="AO532" s="147"/>
      <c r="AP532" s="147"/>
      <c r="AQ532" s="147"/>
      <c r="AR532" s="147"/>
      <c r="AS532" s="147"/>
      <c r="AT532" s="147"/>
      <c r="AU532" s="147"/>
      <c r="AV532" s="147"/>
      <c r="AW532" s="147"/>
      <c r="AX532" s="147"/>
      <c r="AY532" s="147"/>
      <c r="AZ532" s="147"/>
      <c r="BA532" s="147"/>
      <c r="BB532" s="147"/>
      <c r="BC532" s="147"/>
      <c r="BD532" s="147"/>
      <c r="BE532" s="147"/>
      <c r="BF532" s="147"/>
      <c r="BG532" s="147"/>
      <c r="BH532" s="147"/>
    </row>
    <row r="533" spans="1:60" outlineLevel="1" x14ac:dyDescent="0.2">
      <c r="A533" s="166">
        <v>115</v>
      </c>
      <c r="B533" s="167" t="s">
        <v>716</v>
      </c>
      <c r="C533" s="183" t="s">
        <v>717</v>
      </c>
      <c r="D533" s="168" t="s">
        <v>221</v>
      </c>
      <c r="E533" s="169">
        <v>60</v>
      </c>
      <c r="F533" s="170"/>
      <c r="G533" s="171">
        <f>ROUND(E533*F533,2)</f>
        <v>0</v>
      </c>
      <c r="H533" s="170"/>
      <c r="I533" s="171">
        <f>ROUND(E533*H533,2)</f>
        <v>0</v>
      </c>
      <c r="J533" s="170"/>
      <c r="K533" s="171">
        <f>ROUND(E533*J533,2)</f>
        <v>0</v>
      </c>
      <c r="L533" s="171">
        <v>15</v>
      </c>
      <c r="M533" s="171">
        <f>G533*(1+L533/100)</f>
        <v>0</v>
      </c>
      <c r="N533" s="171">
        <v>4.4999999999999997E-3</v>
      </c>
      <c r="O533" s="171">
        <f>ROUND(E533*N533,2)</f>
        <v>0.27</v>
      </c>
      <c r="P533" s="171">
        <v>0</v>
      </c>
      <c r="Q533" s="171">
        <f>ROUND(E533*P533,2)</f>
        <v>0</v>
      </c>
      <c r="R533" s="171" t="s">
        <v>269</v>
      </c>
      <c r="S533" s="171" t="s">
        <v>222</v>
      </c>
      <c r="T533" s="172" t="s">
        <v>223</v>
      </c>
      <c r="U533" s="157">
        <v>0</v>
      </c>
      <c r="V533" s="157">
        <f>ROUND(E533*U533,2)</f>
        <v>0</v>
      </c>
      <c r="W533" s="157"/>
      <c r="X533" s="157" t="s">
        <v>270</v>
      </c>
      <c r="Y533" s="147"/>
      <c r="Z533" s="147"/>
      <c r="AA533" s="147"/>
      <c r="AB533" s="147"/>
      <c r="AC533" s="147"/>
      <c r="AD533" s="147"/>
      <c r="AE533" s="147"/>
      <c r="AF533" s="147"/>
      <c r="AG533" s="147" t="s">
        <v>710</v>
      </c>
      <c r="AH533" s="147"/>
      <c r="AI533" s="147"/>
      <c r="AJ533" s="147"/>
      <c r="AK533" s="147"/>
      <c r="AL533" s="147"/>
      <c r="AM533" s="147"/>
      <c r="AN533" s="147"/>
      <c r="AO533" s="147"/>
      <c r="AP533" s="147"/>
      <c r="AQ533" s="147"/>
      <c r="AR533" s="147"/>
      <c r="AS533" s="147"/>
      <c r="AT533" s="147"/>
      <c r="AU533" s="147"/>
      <c r="AV533" s="147"/>
      <c r="AW533" s="147"/>
      <c r="AX533" s="147"/>
      <c r="AY533" s="147"/>
      <c r="AZ533" s="147"/>
      <c r="BA533" s="147"/>
      <c r="BB533" s="147"/>
      <c r="BC533" s="147"/>
      <c r="BD533" s="147"/>
      <c r="BE533" s="147"/>
      <c r="BF533" s="147"/>
      <c r="BG533" s="147"/>
      <c r="BH533" s="147"/>
    </row>
    <row r="534" spans="1:60" outlineLevel="1" x14ac:dyDescent="0.2">
      <c r="A534" s="154"/>
      <c r="B534" s="155"/>
      <c r="C534" s="192" t="s">
        <v>711</v>
      </c>
      <c r="D534" s="187"/>
      <c r="E534" s="188"/>
      <c r="F534" s="157"/>
      <c r="G534" s="157"/>
      <c r="H534" s="157"/>
      <c r="I534" s="157"/>
      <c r="J534" s="157"/>
      <c r="K534" s="157"/>
      <c r="L534" s="157"/>
      <c r="M534" s="157"/>
      <c r="N534" s="157"/>
      <c r="O534" s="157"/>
      <c r="P534" s="157"/>
      <c r="Q534" s="157"/>
      <c r="R534" s="157"/>
      <c r="S534" s="157"/>
      <c r="T534" s="157"/>
      <c r="U534" s="157"/>
      <c r="V534" s="157"/>
      <c r="W534" s="157"/>
      <c r="X534" s="157"/>
      <c r="Y534" s="147"/>
      <c r="Z534" s="147"/>
      <c r="AA534" s="147"/>
      <c r="AB534" s="147"/>
      <c r="AC534" s="147"/>
      <c r="AD534" s="147"/>
      <c r="AE534" s="147"/>
      <c r="AF534" s="147"/>
      <c r="AG534" s="147" t="s">
        <v>225</v>
      </c>
      <c r="AH534" s="147">
        <v>0</v>
      </c>
      <c r="AI534" s="147"/>
      <c r="AJ534" s="147"/>
      <c r="AK534" s="147"/>
      <c r="AL534" s="147"/>
      <c r="AM534" s="147"/>
      <c r="AN534" s="147"/>
      <c r="AO534" s="147"/>
      <c r="AP534" s="147"/>
      <c r="AQ534" s="147"/>
      <c r="AR534" s="147"/>
      <c r="AS534" s="147"/>
      <c r="AT534" s="147"/>
      <c r="AU534" s="147"/>
      <c r="AV534" s="147"/>
      <c r="AW534" s="147"/>
      <c r="AX534" s="147"/>
      <c r="AY534" s="147"/>
      <c r="AZ534" s="147"/>
      <c r="BA534" s="147"/>
      <c r="BB534" s="147"/>
      <c r="BC534" s="147"/>
      <c r="BD534" s="147"/>
      <c r="BE534" s="147"/>
      <c r="BF534" s="147"/>
      <c r="BG534" s="147"/>
      <c r="BH534" s="147"/>
    </row>
    <row r="535" spans="1:60" outlineLevel="1" x14ac:dyDescent="0.2">
      <c r="A535" s="154"/>
      <c r="B535" s="155"/>
      <c r="C535" s="193" t="s">
        <v>299</v>
      </c>
      <c r="D535" s="189"/>
      <c r="E535" s="190"/>
      <c r="F535" s="157"/>
      <c r="G535" s="157"/>
      <c r="H535" s="157"/>
      <c r="I535" s="157"/>
      <c r="J535" s="157"/>
      <c r="K535" s="157"/>
      <c r="L535" s="157"/>
      <c r="M535" s="157"/>
      <c r="N535" s="157"/>
      <c r="O535" s="157"/>
      <c r="P535" s="157"/>
      <c r="Q535" s="157"/>
      <c r="R535" s="157"/>
      <c r="S535" s="157"/>
      <c r="T535" s="157"/>
      <c r="U535" s="157"/>
      <c r="V535" s="157"/>
      <c r="W535" s="157"/>
      <c r="X535" s="157"/>
      <c r="Y535" s="147"/>
      <c r="Z535" s="147"/>
      <c r="AA535" s="147"/>
      <c r="AB535" s="147"/>
      <c r="AC535" s="147"/>
      <c r="AD535" s="147"/>
      <c r="AE535" s="147"/>
      <c r="AF535" s="147"/>
      <c r="AG535" s="147" t="s">
        <v>225</v>
      </c>
      <c r="AH535" s="147"/>
      <c r="AI535" s="147"/>
      <c r="AJ535" s="147"/>
      <c r="AK535" s="147"/>
      <c r="AL535" s="147"/>
      <c r="AM535" s="147"/>
      <c r="AN535" s="147"/>
      <c r="AO535" s="147"/>
      <c r="AP535" s="147"/>
      <c r="AQ535" s="147"/>
      <c r="AR535" s="147"/>
      <c r="AS535" s="147"/>
      <c r="AT535" s="147"/>
      <c r="AU535" s="147"/>
      <c r="AV535" s="147"/>
      <c r="AW535" s="147"/>
      <c r="AX535" s="147"/>
      <c r="AY535" s="147"/>
      <c r="AZ535" s="147"/>
      <c r="BA535" s="147"/>
      <c r="BB535" s="147"/>
      <c r="BC535" s="147"/>
      <c r="BD535" s="147"/>
      <c r="BE535" s="147"/>
      <c r="BF535" s="147"/>
      <c r="BG535" s="147"/>
      <c r="BH535" s="147"/>
    </row>
    <row r="536" spans="1:60" outlineLevel="1" x14ac:dyDescent="0.2">
      <c r="A536" s="154"/>
      <c r="B536" s="155"/>
      <c r="C536" s="194" t="s">
        <v>712</v>
      </c>
      <c r="D536" s="189"/>
      <c r="E536" s="190">
        <v>33.119999999999997</v>
      </c>
      <c r="F536" s="157"/>
      <c r="G536" s="157"/>
      <c r="H536" s="157"/>
      <c r="I536" s="157"/>
      <c r="J536" s="157"/>
      <c r="K536" s="157"/>
      <c r="L536" s="157"/>
      <c r="M536" s="157"/>
      <c r="N536" s="157"/>
      <c r="O536" s="157"/>
      <c r="P536" s="157"/>
      <c r="Q536" s="157"/>
      <c r="R536" s="157"/>
      <c r="S536" s="157"/>
      <c r="T536" s="157"/>
      <c r="U536" s="157"/>
      <c r="V536" s="157"/>
      <c r="W536" s="157"/>
      <c r="X536" s="157"/>
      <c r="Y536" s="147"/>
      <c r="Z536" s="147"/>
      <c r="AA536" s="147"/>
      <c r="AB536" s="147"/>
      <c r="AC536" s="147"/>
      <c r="AD536" s="147"/>
      <c r="AE536" s="147"/>
      <c r="AF536" s="147"/>
      <c r="AG536" s="147" t="s">
        <v>225</v>
      </c>
      <c r="AH536" s="147">
        <v>2</v>
      </c>
      <c r="AI536" s="147"/>
      <c r="AJ536" s="147"/>
      <c r="AK536" s="147"/>
      <c r="AL536" s="147"/>
      <c r="AM536" s="147"/>
      <c r="AN536" s="147"/>
      <c r="AO536" s="147"/>
      <c r="AP536" s="147"/>
      <c r="AQ536" s="147"/>
      <c r="AR536" s="147"/>
      <c r="AS536" s="147"/>
      <c r="AT536" s="147"/>
      <c r="AU536" s="147"/>
      <c r="AV536" s="147"/>
      <c r="AW536" s="147"/>
      <c r="AX536" s="147"/>
      <c r="AY536" s="147"/>
      <c r="AZ536" s="147"/>
      <c r="BA536" s="147"/>
      <c r="BB536" s="147"/>
      <c r="BC536" s="147"/>
      <c r="BD536" s="147"/>
      <c r="BE536" s="147"/>
      <c r="BF536" s="147"/>
      <c r="BG536" s="147"/>
      <c r="BH536" s="147"/>
    </row>
    <row r="537" spans="1:60" outlineLevel="1" x14ac:dyDescent="0.2">
      <c r="A537" s="154"/>
      <c r="B537" s="155"/>
      <c r="C537" s="194" t="s">
        <v>713</v>
      </c>
      <c r="D537" s="189"/>
      <c r="E537" s="190">
        <v>22.08</v>
      </c>
      <c r="F537" s="157"/>
      <c r="G537" s="157"/>
      <c r="H537" s="157"/>
      <c r="I537" s="157"/>
      <c r="J537" s="157"/>
      <c r="K537" s="157"/>
      <c r="L537" s="157"/>
      <c r="M537" s="157"/>
      <c r="N537" s="157"/>
      <c r="O537" s="157"/>
      <c r="P537" s="157"/>
      <c r="Q537" s="157"/>
      <c r="R537" s="157"/>
      <c r="S537" s="157"/>
      <c r="T537" s="157"/>
      <c r="U537" s="157"/>
      <c r="V537" s="157"/>
      <c r="W537" s="157"/>
      <c r="X537" s="157"/>
      <c r="Y537" s="147"/>
      <c r="Z537" s="147"/>
      <c r="AA537" s="147"/>
      <c r="AB537" s="147"/>
      <c r="AC537" s="147"/>
      <c r="AD537" s="147"/>
      <c r="AE537" s="147"/>
      <c r="AF537" s="147"/>
      <c r="AG537" s="147" t="s">
        <v>225</v>
      </c>
      <c r="AH537" s="147">
        <v>2</v>
      </c>
      <c r="AI537" s="147"/>
      <c r="AJ537" s="147"/>
      <c r="AK537" s="147"/>
      <c r="AL537" s="147"/>
      <c r="AM537" s="147"/>
      <c r="AN537" s="147"/>
      <c r="AO537" s="147"/>
      <c r="AP537" s="147"/>
      <c r="AQ537" s="147"/>
      <c r="AR537" s="147"/>
      <c r="AS537" s="147"/>
      <c r="AT537" s="147"/>
      <c r="AU537" s="147"/>
      <c r="AV537" s="147"/>
      <c r="AW537" s="147"/>
      <c r="AX537" s="147"/>
      <c r="AY537" s="147"/>
      <c r="AZ537" s="147"/>
      <c r="BA537" s="147"/>
      <c r="BB537" s="147"/>
      <c r="BC537" s="147"/>
      <c r="BD537" s="147"/>
      <c r="BE537" s="147"/>
      <c r="BF537" s="147"/>
      <c r="BG537" s="147"/>
      <c r="BH537" s="147"/>
    </row>
    <row r="538" spans="1:60" outlineLevel="1" x14ac:dyDescent="0.2">
      <c r="A538" s="154"/>
      <c r="B538" s="155"/>
      <c r="C538" s="194" t="s">
        <v>714</v>
      </c>
      <c r="D538" s="189"/>
      <c r="E538" s="190">
        <v>60.52</v>
      </c>
      <c r="F538" s="157"/>
      <c r="G538" s="157"/>
      <c r="H538" s="157"/>
      <c r="I538" s="157"/>
      <c r="J538" s="157"/>
      <c r="K538" s="157"/>
      <c r="L538" s="157"/>
      <c r="M538" s="157"/>
      <c r="N538" s="157"/>
      <c r="O538" s="157"/>
      <c r="P538" s="157"/>
      <c r="Q538" s="157"/>
      <c r="R538" s="157"/>
      <c r="S538" s="157"/>
      <c r="T538" s="157"/>
      <c r="U538" s="157"/>
      <c r="V538" s="157"/>
      <c r="W538" s="157"/>
      <c r="X538" s="157"/>
      <c r="Y538" s="147"/>
      <c r="Z538" s="147"/>
      <c r="AA538" s="147"/>
      <c r="AB538" s="147"/>
      <c r="AC538" s="147"/>
      <c r="AD538" s="147"/>
      <c r="AE538" s="147"/>
      <c r="AF538" s="147"/>
      <c r="AG538" s="147" t="s">
        <v>225</v>
      </c>
      <c r="AH538" s="147">
        <v>2</v>
      </c>
      <c r="AI538" s="147"/>
      <c r="AJ538" s="147"/>
      <c r="AK538" s="147"/>
      <c r="AL538" s="147"/>
      <c r="AM538" s="147"/>
      <c r="AN538" s="147"/>
      <c r="AO538" s="147"/>
      <c r="AP538" s="147"/>
      <c r="AQ538" s="147"/>
      <c r="AR538" s="147"/>
      <c r="AS538" s="147"/>
      <c r="AT538" s="147"/>
      <c r="AU538" s="147"/>
      <c r="AV538" s="147"/>
      <c r="AW538" s="147"/>
      <c r="AX538" s="147"/>
      <c r="AY538" s="147"/>
      <c r="AZ538" s="147"/>
      <c r="BA538" s="147"/>
      <c r="BB538" s="147"/>
      <c r="BC538" s="147"/>
      <c r="BD538" s="147"/>
      <c r="BE538" s="147"/>
      <c r="BF538" s="147"/>
      <c r="BG538" s="147"/>
      <c r="BH538" s="147"/>
    </row>
    <row r="539" spans="1:60" outlineLevel="1" x14ac:dyDescent="0.2">
      <c r="A539" s="154"/>
      <c r="B539" s="155"/>
      <c r="C539" s="193" t="s">
        <v>302</v>
      </c>
      <c r="D539" s="189"/>
      <c r="E539" s="190"/>
      <c r="F539" s="157"/>
      <c r="G539" s="157"/>
      <c r="H539" s="157"/>
      <c r="I539" s="157"/>
      <c r="J539" s="157"/>
      <c r="K539" s="157"/>
      <c r="L539" s="157"/>
      <c r="M539" s="157"/>
      <c r="N539" s="157"/>
      <c r="O539" s="157"/>
      <c r="P539" s="157"/>
      <c r="Q539" s="157"/>
      <c r="R539" s="157"/>
      <c r="S539" s="157"/>
      <c r="T539" s="157"/>
      <c r="U539" s="157"/>
      <c r="V539" s="157"/>
      <c r="W539" s="157"/>
      <c r="X539" s="157"/>
      <c r="Y539" s="147"/>
      <c r="Z539" s="147"/>
      <c r="AA539" s="147"/>
      <c r="AB539" s="147"/>
      <c r="AC539" s="147"/>
      <c r="AD539" s="147"/>
      <c r="AE539" s="147"/>
      <c r="AF539" s="147"/>
      <c r="AG539" s="147" t="s">
        <v>225</v>
      </c>
      <c r="AH539" s="147"/>
      <c r="AI539" s="147"/>
      <c r="AJ539" s="147"/>
      <c r="AK539" s="147"/>
      <c r="AL539" s="147"/>
      <c r="AM539" s="147"/>
      <c r="AN539" s="147"/>
      <c r="AO539" s="147"/>
      <c r="AP539" s="147"/>
      <c r="AQ539" s="147"/>
      <c r="AR539" s="147"/>
      <c r="AS539" s="147"/>
      <c r="AT539" s="147"/>
      <c r="AU539" s="147"/>
      <c r="AV539" s="147"/>
      <c r="AW539" s="147"/>
      <c r="AX539" s="147"/>
      <c r="AY539" s="147"/>
      <c r="AZ539" s="147"/>
      <c r="BA539" s="147"/>
      <c r="BB539" s="147"/>
      <c r="BC539" s="147"/>
      <c r="BD539" s="147"/>
      <c r="BE539" s="147"/>
      <c r="BF539" s="147"/>
      <c r="BG539" s="147"/>
      <c r="BH539" s="147"/>
    </row>
    <row r="540" spans="1:60" outlineLevel="1" x14ac:dyDescent="0.2">
      <c r="A540" s="154"/>
      <c r="B540" s="155"/>
      <c r="C540" s="192" t="s">
        <v>715</v>
      </c>
      <c r="D540" s="187"/>
      <c r="E540" s="188">
        <v>60</v>
      </c>
      <c r="F540" s="157"/>
      <c r="G540" s="157"/>
      <c r="H540" s="157"/>
      <c r="I540" s="157"/>
      <c r="J540" s="157"/>
      <c r="K540" s="157"/>
      <c r="L540" s="157"/>
      <c r="M540" s="157"/>
      <c r="N540" s="157"/>
      <c r="O540" s="157"/>
      <c r="P540" s="157"/>
      <c r="Q540" s="157"/>
      <c r="R540" s="157"/>
      <c r="S540" s="157"/>
      <c r="T540" s="157"/>
      <c r="U540" s="157"/>
      <c r="V540" s="157"/>
      <c r="W540" s="157"/>
      <c r="X540" s="157"/>
      <c r="Y540" s="147"/>
      <c r="Z540" s="147"/>
      <c r="AA540" s="147"/>
      <c r="AB540" s="147"/>
      <c r="AC540" s="147"/>
      <c r="AD540" s="147"/>
      <c r="AE540" s="147"/>
      <c r="AF540" s="147"/>
      <c r="AG540" s="147" t="s">
        <v>225</v>
      </c>
      <c r="AH540" s="147">
        <v>0</v>
      </c>
      <c r="AI540" s="147"/>
      <c r="AJ540" s="147"/>
      <c r="AK540" s="147"/>
      <c r="AL540" s="147"/>
      <c r="AM540" s="147"/>
      <c r="AN540" s="147"/>
      <c r="AO540" s="147"/>
      <c r="AP540" s="147"/>
      <c r="AQ540" s="147"/>
      <c r="AR540" s="147"/>
      <c r="AS540" s="147"/>
      <c r="AT540" s="147"/>
      <c r="AU540" s="147"/>
      <c r="AV540" s="147"/>
      <c r="AW540" s="147"/>
      <c r="AX540" s="147"/>
      <c r="AY540" s="147"/>
      <c r="AZ540" s="147"/>
      <c r="BA540" s="147"/>
      <c r="BB540" s="147"/>
      <c r="BC540" s="147"/>
      <c r="BD540" s="147"/>
      <c r="BE540" s="147"/>
      <c r="BF540" s="147"/>
      <c r="BG540" s="147"/>
      <c r="BH540" s="147"/>
    </row>
    <row r="541" spans="1:60" outlineLevel="1" x14ac:dyDescent="0.2">
      <c r="A541" s="166">
        <v>116</v>
      </c>
      <c r="B541" s="167" t="s">
        <v>718</v>
      </c>
      <c r="C541" s="183" t="s">
        <v>719</v>
      </c>
      <c r="D541" s="168" t="s">
        <v>221</v>
      </c>
      <c r="E541" s="169">
        <v>77</v>
      </c>
      <c r="F541" s="170"/>
      <c r="G541" s="171">
        <f>ROUND(E541*F541,2)</f>
        <v>0</v>
      </c>
      <c r="H541" s="170"/>
      <c r="I541" s="171">
        <f>ROUND(E541*H541,2)</f>
        <v>0</v>
      </c>
      <c r="J541" s="170"/>
      <c r="K541" s="171">
        <f>ROUND(E541*J541,2)</f>
        <v>0</v>
      </c>
      <c r="L541" s="171">
        <v>15</v>
      </c>
      <c r="M541" s="171">
        <f>G541*(1+L541/100)</f>
        <v>0</v>
      </c>
      <c r="N541" s="171">
        <v>5.0000000000000001E-4</v>
      </c>
      <c r="O541" s="171">
        <f>ROUND(E541*N541,2)</f>
        <v>0.04</v>
      </c>
      <c r="P541" s="171">
        <v>0</v>
      </c>
      <c r="Q541" s="171">
        <f>ROUND(E541*P541,2)</f>
        <v>0</v>
      </c>
      <c r="R541" s="171" t="s">
        <v>269</v>
      </c>
      <c r="S541" s="171" t="s">
        <v>222</v>
      </c>
      <c r="T541" s="172" t="s">
        <v>223</v>
      </c>
      <c r="U541" s="157">
        <v>0</v>
      </c>
      <c r="V541" s="157">
        <f>ROUND(E541*U541,2)</f>
        <v>0</v>
      </c>
      <c r="W541" s="157"/>
      <c r="X541" s="157" t="s">
        <v>270</v>
      </c>
      <c r="Y541" s="147"/>
      <c r="Z541" s="147"/>
      <c r="AA541" s="147"/>
      <c r="AB541" s="147"/>
      <c r="AC541" s="147"/>
      <c r="AD541" s="147"/>
      <c r="AE541" s="147"/>
      <c r="AF541" s="147"/>
      <c r="AG541" s="147" t="s">
        <v>271</v>
      </c>
      <c r="AH541" s="147"/>
      <c r="AI541" s="147"/>
      <c r="AJ541" s="147"/>
      <c r="AK541" s="147"/>
      <c r="AL541" s="147"/>
      <c r="AM541" s="147"/>
      <c r="AN541" s="147"/>
      <c r="AO541" s="147"/>
      <c r="AP541" s="147"/>
      <c r="AQ541" s="147"/>
      <c r="AR541" s="147"/>
      <c r="AS541" s="147"/>
      <c r="AT541" s="147"/>
      <c r="AU541" s="147"/>
      <c r="AV541" s="147"/>
      <c r="AW541" s="147"/>
      <c r="AX541" s="147"/>
      <c r="AY541" s="147"/>
      <c r="AZ541" s="147"/>
      <c r="BA541" s="147"/>
      <c r="BB541" s="147"/>
      <c r="BC541" s="147"/>
      <c r="BD541" s="147"/>
      <c r="BE541" s="147"/>
      <c r="BF541" s="147"/>
      <c r="BG541" s="147"/>
      <c r="BH541" s="147"/>
    </row>
    <row r="542" spans="1:60" outlineLevel="1" x14ac:dyDescent="0.2">
      <c r="A542" s="154"/>
      <c r="B542" s="155"/>
      <c r="C542" s="193" t="s">
        <v>299</v>
      </c>
      <c r="D542" s="189"/>
      <c r="E542" s="190"/>
      <c r="F542" s="157"/>
      <c r="G542" s="157"/>
      <c r="H542" s="157"/>
      <c r="I542" s="157"/>
      <c r="J542" s="157"/>
      <c r="K542" s="157"/>
      <c r="L542" s="157"/>
      <c r="M542" s="157"/>
      <c r="N542" s="157"/>
      <c r="O542" s="157"/>
      <c r="P542" s="157"/>
      <c r="Q542" s="157"/>
      <c r="R542" s="157"/>
      <c r="S542" s="157"/>
      <c r="T542" s="157"/>
      <c r="U542" s="157"/>
      <c r="V542" s="157"/>
      <c r="W542" s="157"/>
      <c r="X542" s="157"/>
      <c r="Y542" s="147"/>
      <c r="Z542" s="147"/>
      <c r="AA542" s="147"/>
      <c r="AB542" s="147"/>
      <c r="AC542" s="147"/>
      <c r="AD542" s="147"/>
      <c r="AE542" s="147"/>
      <c r="AF542" s="147"/>
      <c r="AG542" s="147" t="s">
        <v>225</v>
      </c>
      <c r="AH542" s="147"/>
      <c r="AI542" s="147"/>
      <c r="AJ542" s="147"/>
      <c r="AK542" s="147"/>
      <c r="AL542" s="147"/>
      <c r="AM542" s="147"/>
      <c r="AN542" s="147"/>
      <c r="AO542" s="147"/>
      <c r="AP542" s="147"/>
      <c r="AQ542" s="147"/>
      <c r="AR542" s="147"/>
      <c r="AS542" s="147"/>
      <c r="AT542" s="147"/>
      <c r="AU542" s="147"/>
      <c r="AV542" s="147"/>
      <c r="AW542" s="147"/>
      <c r="AX542" s="147"/>
      <c r="AY542" s="147"/>
      <c r="AZ542" s="147"/>
      <c r="BA542" s="147"/>
      <c r="BB542" s="147"/>
      <c r="BC542" s="147"/>
      <c r="BD542" s="147"/>
      <c r="BE542" s="147"/>
      <c r="BF542" s="147"/>
      <c r="BG542" s="147"/>
      <c r="BH542" s="147"/>
    </row>
    <row r="543" spans="1:60" outlineLevel="1" x14ac:dyDescent="0.2">
      <c r="A543" s="154"/>
      <c r="B543" s="155"/>
      <c r="C543" s="194" t="s">
        <v>720</v>
      </c>
      <c r="D543" s="189"/>
      <c r="E543" s="190">
        <v>76.650000000000006</v>
      </c>
      <c r="F543" s="157"/>
      <c r="G543" s="157"/>
      <c r="H543" s="157"/>
      <c r="I543" s="157"/>
      <c r="J543" s="157"/>
      <c r="K543" s="157"/>
      <c r="L543" s="157"/>
      <c r="M543" s="157"/>
      <c r="N543" s="157"/>
      <c r="O543" s="157"/>
      <c r="P543" s="157"/>
      <c r="Q543" s="157"/>
      <c r="R543" s="157"/>
      <c r="S543" s="157"/>
      <c r="T543" s="157"/>
      <c r="U543" s="157"/>
      <c r="V543" s="157"/>
      <c r="W543" s="157"/>
      <c r="X543" s="157"/>
      <c r="Y543" s="147"/>
      <c r="Z543" s="147"/>
      <c r="AA543" s="147"/>
      <c r="AB543" s="147"/>
      <c r="AC543" s="147"/>
      <c r="AD543" s="147"/>
      <c r="AE543" s="147"/>
      <c r="AF543" s="147"/>
      <c r="AG543" s="147" t="s">
        <v>225</v>
      </c>
      <c r="AH543" s="147">
        <v>2</v>
      </c>
      <c r="AI543" s="147"/>
      <c r="AJ543" s="147"/>
      <c r="AK543" s="147"/>
      <c r="AL543" s="147"/>
      <c r="AM543" s="147"/>
      <c r="AN543" s="147"/>
      <c r="AO543" s="147"/>
      <c r="AP543" s="147"/>
      <c r="AQ543" s="147"/>
      <c r="AR543" s="147"/>
      <c r="AS543" s="147"/>
      <c r="AT543" s="147"/>
      <c r="AU543" s="147"/>
      <c r="AV543" s="147"/>
      <c r="AW543" s="147"/>
      <c r="AX543" s="147"/>
      <c r="AY543" s="147"/>
      <c r="AZ543" s="147"/>
      <c r="BA543" s="147"/>
      <c r="BB543" s="147"/>
      <c r="BC543" s="147"/>
      <c r="BD543" s="147"/>
      <c r="BE543" s="147"/>
      <c r="BF543" s="147"/>
      <c r="BG543" s="147"/>
      <c r="BH543" s="147"/>
    </row>
    <row r="544" spans="1:60" outlineLevel="1" x14ac:dyDescent="0.2">
      <c r="A544" s="154"/>
      <c r="B544" s="155"/>
      <c r="C544" s="193" t="s">
        <v>302</v>
      </c>
      <c r="D544" s="189"/>
      <c r="E544" s="190"/>
      <c r="F544" s="157"/>
      <c r="G544" s="157"/>
      <c r="H544" s="157"/>
      <c r="I544" s="157"/>
      <c r="J544" s="157"/>
      <c r="K544" s="157"/>
      <c r="L544" s="157"/>
      <c r="M544" s="157"/>
      <c r="N544" s="157"/>
      <c r="O544" s="157"/>
      <c r="P544" s="157"/>
      <c r="Q544" s="157"/>
      <c r="R544" s="157"/>
      <c r="S544" s="157"/>
      <c r="T544" s="157"/>
      <c r="U544" s="157"/>
      <c r="V544" s="157"/>
      <c r="W544" s="157"/>
      <c r="X544" s="157"/>
      <c r="Y544" s="147"/>
      <c r="Z544" s="147"/>
      <c r="AA544" s="147"/>
      <c r="AB544" s="147"/>
      <c r="AC544" s="147"/>
      <c r="AD544" s="147"/>
      <c r="AE544" s="147"/>
      <c r="AF544" s="147"/>
      <c r="AG544" s="147" t="s">
        <v>225</v>
      </c>
      <c r="AH544" s="147"/>
      <c r="AI544" s="147"/>
      <c r="AJ544" s="147"/>
      <c r="AK544" s="147"/>
      <c r="AL544" s="147"/>
      <c r="AM544" s="147"/>
      <c r="AN544" s="147"/>
      <c r="AO544" s="147"/>
      <c r="AP544" s="147"/>
      <c r="AQ544" s="147"/>
      <c r="AR544" s="147"/>
      <c r="AS544" s="147"/>
      <c r="AT544" s="147"/>
      <c r="AU544" s="147"/>
      <c r="AV544" s="147"/>
      <c r="AW544" s="147"/>
      <c r="AX544" s="147"/>
      <c r="AY544" s="147"/>
      <c r="AZ544" s="147"/>
      <c r="BA544" s="147"/>
      <c r="BB544" s="147"/>
      <c r="BC544" s="147"/>
      <c r="BD544" s="147"/>
      <c r="BE544" s="147"/>
      <c r="BF544" s="147"/>
      <c r="BG544" s="147"/>
      <c r="BH544" s="147"/>
    </row>
    <row r="545" spans="1:60" outlineLevel="1" x14ac:dyDescent="0.2">
      <c r="A545" s="154"/>
      <c r="B545" s="155"/>
      <c r="C545" s="192" t="s">
        <v>721</v>
      </c>
      <c r="D545" s="187"/>
      <c r="E545" s="188">
        <v>77</v>
      </c>
      <c r="F545" s="157"/>
      <c r="G545" s="157"/>
      <c r="H545" s="157"/>
      <c r="I545" s="157"/>
      <c r="J545" s="157"/>
      <c r="K545" s="157"/>
      <c r="L545" s="157"/>
      <c r="M545" s="157"/>
      <c r="N545" s="157"/>
      <c r="O545" s="157"/>
      <c r="P545" s="157"/>
      <c r="Q545" s="157"/>
      <c r="R545" s="157"/>
      <c r="S545" s="157"/>
      <c r="T545" s="157"/>
      <c r="U545" s="157"/>
      <c r="V545" s="157"/>
      <c r="W545" s="157"/>
      <c r="X545" s="157"/>
      <c r="Y545" s="147"/>
      <c r="Z545" s="147"/>
      <c r="AA545" s="147"/>
      <c r="AB545" s="147"/>
      <c r="AC545" s="147"/>
      <c r="AD545" s="147"/>
      <c r="AE545" s="147"/>
      <c r="AF545" s="147"/>
      <c r="AG545" s="147" t="s">
        <v>225</v>
      </c>
      <c r="AH545" s="147">
        <v>0</v>
      </c>
      <c r="AI545" s="147"/>
      <c r="AJ545" s="147"/>
      <c r="AK545" s="147"/>
      <c r="AL545" s="147"/>
      <c r="AM545" s="147"/>
      <c r="AN545" s="147"/>
      <c r="AO545" s="147"/>
      <c r="AP545" s="147"/>
      <c r="AQ545" s="147"/>
      <c r="AR545" s="147"/>
      <c r="AS545" s="147"/>
      <c r="AT545" s="147"/>
      <c r="AU545" s="147"/>
      <c r="AV545" s="147"/>
      <c r="AW545" s="147"/>
      <c r="AX545" s="147"/>
      <c r="AY545" s="147"/>
      <c r="AZ545" s="147"/>
      <c r="BA545" s="147"/>
      <c r="BB545" s="147"/>
      <c r="BC545" s="147"/>
      <c r="BD545" s="147"/>
      <c r="BE545" s="147"/>
      <c r="BF545" s="147"/>
      <c r="BG545" s="147"/>
      <c r="BH545" s="147"/>
    </row>
    <row r="546" spans="1:60" outlineLevel="1" x14ac:dyDescent="0.2">
      <c r="A546" s="154">
        <v>117</v>
      </c>
      <c r="B546" s="155" t="s">
        <v>722</v>
      </c>
      <c r="C546" s="195" t="s">
        <v>723</v>
      </c>
      <c r="D546" s="156" t="s">
        <v>0</v>
      </c>
      <c r="E546" s="191"/>
      <c r="F546" s="158"/>
      <c r="G546" s="157">
        <f>ROUND(E546*F546,2)</f>
        <v>0</v>
      </c>
      <c r="H546" s="158"/>
      <c r="I546" s="157">
        <f>ROUND(E546*H546,2)</f>
        <v>0</v>
      </c>
      <c r="J546" s="158"/>
      <c r="K546" s="157">
        <f>ROUND(E546*J546,2)</f>
        <v>0</v>
      </c>
      <c r="L546" s="157">
        <v>15</v>
      </c>
      <c r="M546" s="157">
        <f>G546*(1+L546/100)</f>
        <v>0</v>
      </c>
      <c r="N546" s="157">
        <v>0</v>
      </c>
      <c r="O546" s="157">
        <f>ROUND(E546*N546,2)</f>
        <v>0</v>
      </c>
      <c r="P546" s="157">
        <v>0</v>
      </c>
      <c r="Q546" s="157">
        <f>ROUND(E546*P546,2)</f>
        <v>0</v>
      </c>
      <c r="R546" s="157"/>
      <c r="S546" s="157" t="s">
        <v>222</v>
      </c>
      <c r="T546" s="157" t="s">
        <v>223</v>
      </c>
      <c r="U546" s="157">
        <v>0</v>
      </c>
      <c r="V546" s="157">
        <f>ROUND(E546*U546,2)</f>
        <v>0</v>
      </c>
      <c r="W546" s="157"/>
      <c r="X546" s="157" t="s">
        <v>694</v>
      </c>
      <c r="Y546" s="147"/>
      <c r="Z546" s="147"/>
      <c r="AA546" s="147"/>
      <c r="AB546" s="147"/>
      <c r="AC546" s="147"/>
      <c r="AD546" s="147"/>
      <c r="AE546" s="147"/>
      <c r="AF546" s="147"/>
      <c r="AG546" s="147" t="s">
        <v>695</v>
      </c>
      <c r="AH546" s="147"/>
      <c r="AI546" s="147"/>
      <c r="AJ546" s="147"/>
      <c r="AK546" s="147"/>
      <c r="AL546" s="147"/>
      <c r="AM546" s="147"/>
      <c r="AN546" s="147"/>
      <c r="AO546" s="147"/>
      <c r="AP546" s="147"/>
      <c r="AQ546" s="147"/>
      <c r="AR546" s="147"/>
      <c r="AS546" s="147"/>
      <c r="AT546" s="147"/>
      <c r="AU546" s="147"/>
      <c r="AV546" s="147"/>
      <c r="AW546" s="147"/>
      <c r="AX546" s="147"/>
      <c r="AY546" s="147"/>
      <c r="AZ546" s="147"/>
      <c r="BA546" s="147"/>
      <c r="BB546" s="147"/>
      <c r="BC546" s="147"/>
      <c r="BD546" s="147"/>
      <c r="BE546" s="147"/>
      <c r="BF546" s="147"/>
      <c r="BG546" s="147"/>
      <c r="BH546" s="147"/>
    </row>
    <row r="547" spans="1:60" x14ac:dyDescent="0.2">
      <c r="A547" s="160" t="s">
        <v>180</v>
      </c>
      <c r="B547" s="161" t="s">
        <v>128</v>
      </c>
      <c r="C547" s="181" t="s">
        <v>129</v>
      </c>
      <c r="D547" s="162"/>
      <c r="E547" s="163"/>
      <c r="F547" s="164"/>
      <c r="G547" s="164">
        <f>SUMIF(AG548:AG553,"&lt;&gt;NOR",G548:G553)</f>
        <v>0</v>
      </c>
      <c r="H547" s="164"/>
      <c r="I547" s="164">
        <f>SUM(I548:I553)</f>
        <v>0</v>
      </c>
      <c r="J547" s="164"/>
      <c r="K547" s="164">
        <f>SUM(K548:K553)</f>
        <v>0</v>
      </c>
      <c r="L547" s="164"/>
      <c r="M547" s="164">
        <f>SUM(M548:M553)</f>
        <v>0</v>
      </c>
      <c r="N547" s="164"/>
      <c r="O547" s="164">
        <f>SUM(O548:O553)</f>
        <v>0</v>
      </c>
      <c r="P547" s="164"/>
      <c r="Q547" s="164">
        <f>SUM(Q548:Q553)</f>
        <v>0.26</v>
      </c>
      <c r="R547" s="164"/>
      <c r="S547" s="164"/>
      <c r="T547" s="165"/>
      <c r="U547" s="159"/>
      <c r="V547" s="159">
        <f>SUM(V548:V553)</f>
        <v>244.37</v>
      </c>
      <c r="W547" s="159"/>
      <c r="X547" s="159"/>
      <c r="AG547" t="s">
        <v>181</v>
      </c>
    </row>
    <row r="548" spans="1:60" outlineLevel="1" x14ac:dyDescent="0.2">
      <c r="A548" s="166">
        <v>118</v>
      </c>
      <c r="B548" s="167" t="s">
        <v>724</v>
      </c>
      <c r="C548" s="183" t="s">
        <v>725</v>
      </c>
      <c r="D548" s="168" t="s">
        <v>381</v>
      </c>
      <c r="E548" s="169">
        <v>64.8</v>
      </c>
      <c r="F548" s="170"/>
      <c r="G548" s="171">
        <f>ROUND(E548*F548,2)</f>
        <v>0</v>
      </c>
      <c r="H548" s="170"/>
      <c r="I548" s="171">
        <f>ROUND(E548*H548,2)</f>
        <v>0</v>
      </c>
      <c r="J548" s="170"/>
      <c r="K548" s="171">
        <f>ROUND(E548*J548,2)</f>
        <v>0</v>
      </c>
      <c r="L548" s="171">
        <v>15</v>
      </c>
      <c r="M548" s="171">
        <f>G548*(1+L548/100)</f>
        <v>0</v>
      </c>
      <c r="N548" s="171">
        <v>0</v>
      </c>
      <c r="O548" s="171">
        <f>ROUND(E548*N548,2)</f>
        <v>0</v>
      </c>
      <c r="P548" s="171">
        <v>0</v>
      </c>
      <c r="Q548" s="171">
        <f>ROUND(E548*P548,2)</f>
        <v>0</v>
      </c>
      <c r="R548" s="171"/>
      <c r="S548" s="171" t="s">
        <v>222</v>
      </c>
      <c r="T548" s="172" t="s">
        <v>223</v>
      </c>
      <c r="U548" s="157">
        <v>0.41</v>
      </c>
      <c r="V548" s="157">
        <f>ROUND(E548*U548,2)</f>
        <v>26.57</v>
      </c>
      <c r="W548" s="157"/>
      <c r="X548" s="157" t="s">
        <v>187</v>
      </c>
      <c r="Y548" s="147"/>
      <c r="Z548" s="147"/>
      <c r="AA548" s="147"/>
      <c r="AB548" s="147"/>
      <c r="AC548" s="147"/>
      <c r="AD548" s="147"/>
      <c r="AE548" s="147"/>
      <c r="AF548" s="147"/>
      <c r="AG548" s="147" t="s">
        <v>294</v>
      </c>
      <c r="AH548" s="147"/>
      <c r="AI548" s="147"/>
      <c r="AJ548" s="147"/>
      <c r="AK548" s="147"/>
      <c r="AL548" s="147"/>
      <c r="AM548" s="147"/>
      <c r="AN548" s="147"/>
      <c r="AO548" s="147"/>
      <c r="AP548" s="147"/>
      <c r="AQ548" s="147"/>
      <c r="AR548" s="147"/>
      <c r="AS548" s="147"/>
      <c r="AT548" s="147"/>
      <c r="AU548" s="147"/>
      <c r="AV548" s="147"/>
      <c r="AW548" s="147"/>
      <c r="AX548" s="147"/>
      <c r="AY548" s="147"/>
      <c r="AZ548" s="147"/>
      <c r="BA548" s="147"/>
      <c r="BB548" s="147"/>
      <c r="BC548" s="147"/>
      <c r="BD548" s="147"/>
      <c r="BE548" s="147"/>
      <c r="BF548" s="147"/>
      <c r="BG548" s="147"/>
      <c r="BH548" s="147"/>
    </row>
    <row r="549" spans="1:60" outlineLevel="1" x14ac:dyDescent="0.2">
      <c r="A549" s="154"/>
      <c r="B549" s="155"/>
      <c r="C549" s="192" t="s">
        <v>726</v>
      </c>
      <c r="D549" s="187"/>
      <c r="E549" s="188">
        <v>64.8</v>
      </c>
      <c r="F549" s="157"/>
      <c r="G549" s="157"/>
      <c r="H549" s="157"/>
      <c r="I549" s="157"/>
      <c r="J549" s="157"/>
      <c r="K549" s="157"/>
      <c r="L549" s="157"/>
      <c r="M549" s="157"/>
      <c r="N549" s="157"/>
      <c r="O549" s="157"/>
      <c r="P549" s="157"/>
      <c r="Q549" s="157"/>
      <c r="R549" s="157"/>
      <c r="S549" s="157"/>
      <c r="T549" s="157"/>
      <c r="U549" s="157"/>
      <c r="V549" s="157"/>
      <c r="W549" s="157"/>
      <c r="X549" s="157"/>
      <c r="Y549" s="147"/>
      <c r="Z549" s="147"/>
      <c r="AA549" s="147"/>
      <c r="AB549" s="147"/>
      <c r="AC549" s="147"/>
      <c r="AD549" s="147"/>
      <c r="AE549" s="147"/>
      <c r="AF549" s="147"/>
      <c r="AG549" s="147" t="s">
        <v>225</v>
      </c>
      <c r="AH549" s="147">
        <v>0</v>
      </c>
      <c r="AI549" s="147"/>
      <c r="AJ549" s="147"/>
      <c r="AK549" s="147"/>
      <c r="AL549" s="147"/>
      <c r="AM549" s="147"/>
      <c r="AN549" s="147"/>
      <c r="AO549" s="147"/>
      <c r="AP549" s="147"/>
      <c r="AQ549" s="147"/>
      <c r="AR549" s="147"/>
      <c r="AS549" s="147"/>
      <c r="AT549" s="147"/>
      <c r="AU549" s="147"/>
      <c r="AV549" s="147"/>
      <c r="AW549" s="147"/>
      <c r="AX549" s="147"/>
      <c r="AY549" s="147"/>
      <c r="AZ549" s="147"/>
      <c r="BA549" s="147"/>
      <c r="BB549" s="147"/>
      <c r="BC549" s="147"/>
      <c r="BD549" s="147"/>
      <c r="BE549" s="147"/>
      <c r="BF549" s="147"/>
      <c r="BG549" s="147"/>
      <c r="BH549" s="147"/>
    </row>
    <row r="550" spans="1:60" outlineLevel="1" x14ac:dyDescent="0.2">
      <c r="A550" s="173">
        <v>119</v>
      </c>
      <c r="B550" s="174" t="s">
        <v>727</v>
      </c>
      <c r="C550" s="182" t="s">
        <v>728</v>
      </c>
      <c r="D550" s="175" t="s">
        <v>316</v>
      </c>
      <c r="E550" s="176">
        <v>240</v>
      </c>
      <c r="F550" s="177"/>
      <c r="G550" s="178">
        <f>ROUND(E550*F550,2)</f>
        <v>0</v>
      </c>
      <c r="H550" s="177"/>
      <c r="I550" s="178">
        <f>ROUND(E550*H550,2)</f>
        <v>0</v>
      </c>
      <c r="J550" s="177"/>
      <c r="K550" s="178">
        <f>ROUND(E550*J550,2)</f>
        <v>0</v>
      </c>
      <c r="L550" s="178">
        <v>15</v>
      </c>
      <c r="M550" s="178">
        <f>G550*(1+L550/100)</f>
        <v>0</v>
      </c>
      <c r="N550" s="178">
        <v>0</v>
      </c>
      <c r="O550" s="178">
        <f>ROUND(E550*N550,2)</f>
        <v>0</v>
      </c>
      <c r="P550" s="178">
        <v>0</v>
      </c>
      <c r="Q550" s="178">
        <f>ROUND(E550*P550,2)</f>
        <v>0</v>
      </c>
      <c r="R550" s="178"/>
      <c r="S550" s="178" t="s">
        <v>222</v>
      </c>
      <c r="T550" s="179" t="s">
        <v>223</v>
      </c>
      <c r="U550" s="157">
        <v>0.55000000000000004</v>
      </c>
      <c r="V550" s="157">
        <f>ROUND(E550*U550,2)</f>
        <v>132</v>
      </c>
      <c r="W550" s="157"/>
      <c r="X550" s="157" t="s">
        <v>187</v>
      </c>
      <c r="Y550" s="147"/>
      <c r="Z550" s="147"/>
      <c r="AA550" s="147"/>
      <c r="AB550" s="147"/>
      <c r="AC550" s="147"/>
      <c r="AD550" s="147"/>
      <c r="AE550" s="147"/>
      <c r="AF550" s="147"/>
      <c r="AG550" s="147" t="s">
        <v>294</v>
      </c>
      <c r="AH550" s="147"/>
      <c r="AI550" s="147"/>
      <c r="AJ550" s="147"/>
      <c r="AK550" s="147"/>
      <c r="AL550" s="147"/>
      <c r="AM550" s="147"/>
      <c r="AN550" s="147"/>
      <c r="AO550" s="147"/>
      <c r="AP550" s="147"/>
      <c r="AQ550" s="147"/>
      <c r="AR550" s="147"/>
      <c r="AS550" s="147"/>
      <c r="AT550" s="147"/>
      <c r="AU550" s="147"/>
      <c r="AV550" s="147"/>
      <c r="AW550" s="147"/>
      <c r="AX550" s="147"/>
      <c r="AY550" s="147"/>
      <c r="AZ550" s="147"/>
      <c r="BA550" s="147"/>
      <c r="BB550" s="147"/>
      <c r="BC550" s="147"/>
      <c r="BD550" s="147"/>
      <c r="BE550" s="147"/>
      <c r="BF550" s="147"/>
      <c r="BG550" s="147"/>
      <c r="BH550" s="147"/>
    </row>
    <row r="551" spans="1:60" outlineLevel="1" x14ac:dyDescent="0.2">
      <c r="A551" s="173">
        <v>120</v>
      </c>
      <c r="B551" s="174" t="s">
        <v>729</v>
      </c>
      <c r="C551" s="182" t="s">
        <v>730</v>
      </c>
      <c r="D551" s="175" t="s">
        <v>316</v>
      </c>
      <c r="E551" s="176">
        <v>240</v>
      </c>
      <c r="F551" s="177"/>
      <c r="G551" s="178">
        <f>ROUND(E551*F551,2)</f>
        <v>0</v>
      </c>
      <c r="H551" s="177"/>
      <c r="I551" s="178">
        <f>ROUND(E551*H551,2)</f>
        <v>0</v>
      </c>
      <c r="J551" s="177"/>
      <c r="K551" s="178">
        <f>ROUND(E551*J551,2)</f>
        <v>0</v>
      </c>
      <c r="L551" s="178">
        <v>15</v>
      </c>
      <c r="M551" s="178">
        <f>G551*(1+L551/100)</f>
        <v>0</v>
      </c>
      <c r="N551" s="178">
        <v>0</v>
      </c>
      <c r="O551" s="178">
        <f>ROUND(E551*N551,2)</f>
        <v>0</v>
      </c>
      <c r="P551" s="178">
        <v>1.1000000000000001E-3</v>
      </c>
      <c r="Q551" s="178">
        <f>ROUND(E551*P551,2)</f>
        <v>0.26</v>
      </c>
      <c r="R551" s="178"/>
      <c r="S551" s="178" t="s">
        <v>222</v>
      </c>
      <c r="T551" s="179" t="s">
        <v>223</v>
      </c>
      <c r="U551" s="157">
        <v>0.35749999999999998</v>
      </c>
      <c r="V551" s="157">
        <f>ROUND(E551*U551,2)</f>
        <v>85.8</v>
      </c>
      <c r="W551" s="157"/>
      <c r="X551" s="157" t="s">
        <v>187</v>
      </c>
      <c r="Y551" s="147"/>
      <c r="Z551" s="147"/>
      <c r="AA551" s="147"/>
      <c r="AB551" s="147"/>
      <c r="AC551" s="147"/>
      <c r="AD551" s="147"/>
      <c r="AE551" s="147"/>
      <c r="AF551" s="147"/>
      <c r="AG551" s="147" t="s">
        <v>294</v>
      </c>
      <c r="AH551" s="147"/>
      <c r="AI551" s="147"/>
      <c r="AJ551" s="147"/>
      <c r="AK551" s="147"/>
      <c r="AL551" s="147"/>
      <c r="AM551" s="147"/>
      <c r="AN551" s="147"/>
      <c r="AO551" s="147"/>
      <c r="AP551" s="147"/>
      <c r="AQ551" s="147"/>
      <c r="AR551" s="147"/>
      <c r="AS551" s="147"/>
      <c r="AT551" s="147"/>
      <c r="AU551" s="147"/>
      <c r="AV551" s="147"/>
      <c r="AW551" s="147"/>
      <c r="AX551" s="147"/>
      <c r="AY551" s="147"/>
      <c r="AZ551" s="147"/>
      <c r="BA551" s="147"/>
      <c r="BB551" s="147"/>
      <c r="BC551" s="147"/>
      <c r="BD551" s="147"/>
      <c r="BE551" s="147"/>
      <c r="BF551" s="147"/>
      <c r="BG551" s="147"/>
      <c r="BH551" s="147"/>
    </row>
    <row r="552" spans="1:60" outlineLevel="1" x14ac:dyDescent="0.2">
      <c r="A552" s="166">
        <v>121</v>
      </c>
      <c r="B552" s="167" t="s">
        <v>731</v>
      </c>
      <c r="C552" s="183" t="s">
        <v>732</v>
      </c>
      <c r="D552" s="168" t="s">
        <v>316</v>
      </c>
      <c r="E552" s="169">
        <v>240</v>
      </c>
      <c r="F552" s="170"/>
      <c r="G552" s="171">
        <f>ROUND(E552*F552,2)</f>
        <v>0</v>
      </c>
      <c r="H552" s="170"/>
      <c r="I552" s="171">
        <f>ROUND(E552*H552,2)</f>
        <v>0</v>
      </c>
      <c r="J552" s="170"/>
      <c r="K552" s="171">
        <f>ROUND(E552*J552,2)</f>
        <v>0</v>
      </c>
      <c r="L552" s="171">
        <v>15</v>
      </c>
      <c r="M552" s="171">
        <f>G552*(1+L552/100)</f>
        <v>0</v>
      </c>
      <c r="N552" s="171">
        <v>2.0000000000000002E-5</v>
      </c>
      <c r="O552" s="171">
        <f>ROUND(E552*N552,2)</f>
        <v>0</v>
      </c>
      <c r="P552" s="171">
        <v>0</v>
      </c>
      <c r="Q552" s="171">
        <f>ROUND(E552*P552,2)</f>
        <v>0</v>
      </c>
      <c r="R552" s="171"/>
      <c r="S552" s="171" t="s">
        <v>185</v>
      </c>
      <c r="T552" s="172" t="s">
        <v>186</v>
      </c>
      <c r="U552" s="157">
        <v>0</v>
      </c>
      <c r="V552" s="157">
        <f>ROUND(E552*U552,2)</f>
        <v>0</v>
      </c>
      <c r="W552" s="157"/>
      <c r="X552" s="157" t="s">
        <v>270</v>
      </c>
      <c r="Y552" s="147"/>
      <c r="Z552" s="147"/>
      <c r="AA552" s="147"/>
      <c r="AB552" s="147"/>
      <c r="AC552" s="147"/>
      <c r="AD552" s="147"/>
      <c r="AE552" s="147"/>
      <c r="AF552" s="147"/>
      <c r="AG552" s="147" t="s">
        <v>377</v>
      </c>
      <c r="AH552" s="147"/>
      <c r="AI552" s="147"/>
      <c r="AJ552" s="147"/>
      <c r="AK552" s="147"/>
      <c r="AL552" s="147"/>
      <c r="AM552" s="147"/>
      <c r="AN552" s="147"/>
      <c r="AO552" s="147"/>
      <c r="AP552" s="147"/>
      <c r="AQ552" s="147"/>
      <c r="AR552" s="147"/>
      <c r="AS552" s="147"/>
      <c r="AT552" s="147"/>
      <c r="AU552" s="147"/>
      <c r="AV552" s="147"/>
      <c r="AW552" s="147"/>
      <c r="AX552" s="147"/>
      <c r="AY552" s="147"/>
      <c r="AZ552" s="147"/>
      <c r="BA552" s="147"/>
      <c r="BB552" s="147"/>
      <c r="BC552" s="147"/>
      <c r="BD552" s="147"/>
      <c r="BE552" s="147"/>
      <c r="BF552" s="147"/>
      <c r="BG552" s="147"/>
      <c r="BH552" s="147"/>
    </row>
    <row r="553" spans="1:60" outlineLevel="1" x14ac:dyDescent="0.2">
      <c r="A553" s="154">
        <v>122</v>
      </c>
      <c r="B553" s="155" t="s">
        <v>733</v>
      </c>
      <c r="C553" s="195" t="s">
        <v>734</v>
      </c>
      <c r="D553" s="156" t="s">
        <v>0</v>
      </c>
      <c r="E553" s="191"/>
      <c r="F553" s="158"/>
      <c r="G553" s="157">
        <f>ROUND(E553*F553,2)</f>
        <v>0</v>
      </c>
      <c r="H553" s="158"/>
      <c r="I553" s="157">
        <f>ROUND(E553*H553,2)</f>
        <v>0</v>
      </c>
      <c r="J553" s="158"/>
      <c r="K553" s="157">
        <f>ROUND(E553*J553,2)</f>
        <v>0</v>
      </c>
      <c r="L553" s="157">
        <v>15</v>
      </c>
      <c r="M553" s="157">
        <f>G553*(1+L553/100)</f>
        <v>0</v>
      </c>
      <c r="N553" s="157">
        <v>0</v>
      </c>
      <c r="O553" s="157">
        <f>ROUND(E553*N553,2)</f>
        <v>0</v>
      </c>
      <c r="P553" s="157">
        <v>0</v>
      </c>
      <c r="Q553" s="157">
        <f>ROUND(E553*P553,2)</f>
        <v>0</v>
      </c>
      <c r="R553" s="157"/>
      <c r="S553" s="157" t="s">
        <v>222</v>
      </c>
      <c r="T553" s="157" t="s">
        <v>223</v>
      </c>
      <c r="U553" s="157">
        <v>0</v>
      </c>
      <c r="V553" s="157">
        <f>ROUND(E553*U553,2)</f>
        <v>0</v>
      </c>
      <c r="W553" s="157"/>
      <c r="X553" s="157" t="s">
        <v>694</v>
      </c>
      <c r="Y553" s="147"/>
      <c r="Z553" s="147"/>
      <c r="AA553" s="147"/>
      <c r="AB553" s="147"/>
      <c r="AC553" s="147"/>
      <c r="AD553" s="147"/>
      <c r="AE553" s="147"/>
      <c r="AF553" s="147"/>
      <c r="AG553" s="147" t="s">
        <v>695</v>
      </c>
      <c r="AH553" s="147"/>
      <c r="AI553" s="147"/>
      <c r="AJ553" s="147"/>
      <c r="AK553" s="147"/>
      <c r="AL553" s="147"/>
      <c r="AM553" s="147"/>
      <c r="AN553" s="147"/>
      <c r="AO553" s="147"/>
      <c r="AP553" s="147"/>
      <c r="AQ553" s="147"/>
      <c r="AR553" s="147"/>
      <c r="AS553" s="147"/>
      <c r="AT553" s="147"/>
      <c r="AU553" s="147"/>
      <c r="AV553" s="147"/>
      <c r="AW553" s="147"/>
      <c r="AX553" s="147"/>
      <c r="AY553" s="147"/>
      <c r="AZ553" s="147"/>
      <c r="BA553" s="147"/>
      <c r="BB553" s="147"/>
      <c r="BC553" s="147"/>
      <c r="BD553" s="147"/>
      <c r="BE553" s="147"/>
      <c r="BF553" s="147"/>
      <c r="BG553" s="147"/>
      <c r="BH553" s="147"/>
    </row>
    <row r="554" spans="1:60" x14ac:dyDescent="0.2">
      <c r="A554" s="160" t="s">
        <v>180</v>
      </c>
      <c r="B554" s="161" t="s">
        <v>132</v>
      </c>
      <c r="C554" s="181" t="s">
        <v>133</v>
      </c>
      <c r="D554" s="162"/>
      <c r="E554" s="163"/>
      <c r="F554" s="164"/>
      <c r="G554" s="164">
        <f>SUMIF(AG555:AG592,"&lt;&gt;NOR",G555:G592)</f>
        <v>0</v>
      </c>
      <c r="H554" s="164"/>
      <c r="I554" s="164">
        <f>SUM(I555:I592)</f>
        <v>0</v>
      </c>
      <c r="J554" s="164"/>
      <c r="K554" s="164">
        <f>SUM(K555:K592)</f>
        <v>0</v>
      </c>
      <c r="L554" s="164"/>
      <c r="M554" s="164">
        <f>SUM(M555:M592)</f>
        <v>0</v>
      </c>
      <c r="N554" s="164"/>
      <c r="O554" s="164">
        <f>SUM(O555:O592)</f>
        <v>0.26</v>
      </c>
      <c r="P554" s="164"/>
      <c r="Q554" s="164">
        <f>SUM(Q555:Q592)</f>
        <v>1.19</v>
      </c>
      <c r="R554" s="164"/>
      <c r="S554" s="164"/>
      <c r="T554" s="165"/>
      <c r="U554" s="159"/>
      <c r="V554" s="159">
        <f>SUM(V555:V592)</f>
        <v>272.24</v>
      </c>
      <c r="W554" s="159"/>
      <c r="X554" s="159"/>
      <c r="AG554" t="s">
        <v>181</v>
      </c>
    </row>
    <row r="555" spans="1:60" ht="22.5" outlineLevel="1" x14ac:dyDescent="0.2">
      <c r="A555" s="166">
        <v>123</v>
      </c>
      <c r="B555" s="167" t="s">
        <v>735</v>
      </c>
      <c r="C555" s="183" t="s">
        <v>549</v>
      </c>
      <c r="D555" s="168" t="s">
        <v>381</v>
      </c>
      <c r="E555" s="169">
        <v>79.599999999999994</v>
      </c>
      <c r="F555" s="170"/>
      <c r="G555" s="171">
        <f>ROUND(E555*F555,2)</f>
        <v>0</v>
      </c>
      <c r="H555" s="170"/>
      <c r="I555" s="171">
        <f>ROUND(E555*H555,2)</f>
        <v>0</v>
      </c>
      <c r="J555" s="170"/>
      <c r="K555" s="171">
        <f>ROUND(E555*J555,2)</f>
        <v>0</v>
      </c>
      <c r="L555" s="171">
        <v>15</v>
      </c>
      <c r="M555" s="171">
        <f>G555*(1+L555/100)</f>
        <v>0</v>
      </c>
      <c r="N555" s="171">
        <v>2.3800000000000002E-3</v>
      </c>
      <c r="O555" s="171">
        <f>ROUND(E555*N555,2)</f>
        <v>0.19</v>
      </c>
      <c r="P555" s="171">
        <v>0</v>
      </c>
      <c r="Q555" s="171">
        <f>ROUND(E555*P555,2)</f>
        <v>0</v>
      </c>
      <c r="R555" s="171"/>
      <c r="S555" s="171" t="s">
        <v>185</v>
      </c>
      <c r="T555" s="172" t="s">
        <v>186</v>
      </c>
      <c r="U555" s="157">
        <v>0.18232999999999999</v>
      </c>
      <c r="V555" s="157">
        <f>ROUND(E555*U555,2)</f>
        <v>14.51</v>
      </c>
      <c r="W555" s="157"/>
      <c r="X555" s="157" t="s">
        <v>187</v>
      </c>
      <c r="Y555" s="147"/>
      <c r="Z555" s="147"/>
      <c r="AA555" s="147"/>
      <c r="AB555" s="147"/>
      <c r="AC555" s="147"/>
      <c r="AD555" s="147"/>
      <c r="AE555" s="147"/>
      <c r="AF555" s="147"/>
      <c r="AG555" s="147" t="s">
        <v>188</v>
      </c>
      <c r="AH555" s="147"/>
      <c r="AI555" s="147"/>
      <c r="AJ555" s="147"/>
      <c r="AK555" s="147"/>
      <c r="AL555" s="147"/>
      <c r="AM555" s="147"/>
      <c r="AN555" s="147"/>
      <c r="AO555" s="147"/>
      <c r="AP555" s="147"/>
      <c r="AQ555" s="147"/>
      <c r="AR555" s="147"/>
      <c r="AS555" s="147"/>
      <c r="AT555" s="147"/>
      <c r="AU555" s="147"/>
      <c r="AV555" s="147"/>
      <c r="AW555" s="147"/>
      <c r="AX555" s="147"/>
      <c r="AY555" s="147"/>
      <c r="AZ555" s="147"/>
      <c r="BA555" s="147"/>
      <c r="BB555" s="147"/>
      <c r="BC555" s="147"/>
      <c r="BD555" s="147"/>
      <c r="BE555" s="147"/>
      <c r="BF555" s="147"/>
      <c r="BG555" s="147"/>
      <c r="BH555" s="147"/>
    </row>
    <row r="556" spans="1:60" outlineLevel="1" x14ac:dyDescent="0.2">
      <c r="A556" s="154"/>
      <c r="B556" s="155"/>
      <c r="C556" s="192" t="s">
        <v>736</v>
      </c>
      <c r="D556" s="187"/>
      <c r="E556" s="188">
        <v>52.8</v>
      </c>
      <c r="F556" s="157"/>
      <c r="G556" s="157"/>
      <c r="H556" s="157"/>
      <c r="I556" s="157"/>
      <c r="J556" s="157"/>
      <c r="K556" s="157"/>
      <c r="L556" s="157"/>
      <c r="M556" s="157"/>
      <c r="N556" s="157"/>
      <c r="O556" s="157"/>
      <c r="P556" s="157"/>
      <c r="Q556" s="157"/>
      <c r="R556" s="157"/>
      <c r="S556" s="157"/>
      <c r="T556" s="157"/>
      <c r="U556" s="157"/>
      <c r="V556" s="157"/>
      <c r="W556" s="157"/>
      <c r="X556" s="157"/>
      <c r="Y556" s="147"/>
      <c r="Z556" s="147"/>
      <c r="AA556" s="147"/>
      <c r="AB556" s="147"/>
      <c r="AC556" s="147"/>
      <c r="AD556" s="147"/>
      <c r="AE556" s="147"/>
      <c r="AF556" s="147"/>
      <c r="AG556" s="147" t="s">
        <v>225</v>
      </c>
      <c r="AH556" s="147">
        <v>0</v>
      </c>
      <c r="AI556" s="147"/>
      <c r="AJ556" s="147"/>
      <c r="AK556" s="147"/>
      <c r="AL556" s="147"/>
      <c r="AM556" s="147"/>
      <c r="AN556" s="147"/>
      <c r="AO556" s="147"/>
      <c r="AP556" s="147"/>
      <c r="AQ556" s="147"/>
      <c r="AR556" s="147"/>
      <c r="AS556" s="147"/>
      <c r="AT556" s="147"/>
      <c r="AU556" s="147"/>
      <c r="AV556" s="147"/>
      <c r="AW556" s="147"/>
      <c r="AX556" s="147"/>
      <c r="AY556" s="147"/>
      <c r="AZ556" s="147"/>
      <c r="BA556" s="147"/>
      <c r="BB556" s="147"/>
      <c r="BC556" s="147"/>
      <c r="BD556" s="147"/>
      <c r="BE556" s="147"/>
      <c r="BF556" s="147"/>
      <c r="BG556" s="147"/>
      <c r="BH556" s="147"/>
    </row>
    <row r="557" spans="1:60" outlineLevel="1" x14ac:dyDescent="0.2">
      <c r="A557" s="154"/>
      <c r="B557" s="155"/>
      <c r="C557" s="192" t="s">
        <v>737</v>
      </c>
      <c r="D557" s="187"/>
      <c r="E557" s="188">
        <v>26.8</v>
      </c>
      <c r="F557" s="157"/>
      <c r="G557" s="157"/>
      <c r="H557" s="157"/>
      <c r="I557" s="157"/>
      <c r="J557" s="157"/>
      <c r="K557" s="157"/>
      <c r="L557" s="157"/>
      <c r="M557" s="157"/>
      <c r="N557" s="157"/>
      <c r="O557" s="157"/>
      <c r="P557" s="157"/>
      <c r="Q557" s="157"/>
      <c r="R557" s="157"/>
      <c r="S557" s="157"/>
      <c r="T557" s="157"/>
      <c r="U557" s="157"/>
      <c r="V557" s="157"/>
      <c r="W557" s="157"/>
      <c r="X557" s="157"/>
      <c r="Y557" s="147"/>
      <c r="Z557" s="147"/>
      <c r="AA557" s="147"/>
      <c r="AB557" s="147"/>
      <c r="AC557" s="147"/>
      <c r="AD557" s="147"/>
      <c r="AE557" s="147"/>
      <c r="AF557" s="147"/>
      <c r="AG557" s="147" t="s">
        <v>225</v>
      </c>
      <c r="AH557" s="147">
        <v>0</v>
      </c>
      <c r="AI557" s="147"/>
      <c r="AJ557" s="147"/>
      <c r="AK557" s="147"/>
      <c r="AL557" s="147"/>
      <c r="AM557" s="147"/>
      <c r="AN557" s="147"/>
      <c r="AO557" s="147"/>
      <c r="AP557" s="147"/>
      <c r="AQ557" s="147"/>
      <c r="AR557" s="147"/>
      <c r="AS557" s="147"/>
      <c r="AT557" s="147"/>
      <c r="AU557" s="147"/>
      <c r="AV557" s="147"/>
      <c r="AW557" s="147"/>
      <c r="AX557" s="147"/>
      <c r="AY557" s="147"/>
      <c r="AZ557" s="147"/>
      <c r="BA557" s="147"/>
      <c r="BB557" s="147"/>
      <c r="BC557" s="147"/>
      <c r="BD557" s="147"/>
      <c r="BE557" s="147"/>
      <c r="BF557" s="147"/>
      <c r="BG557" s="147"/>
      <c r="BH557" s="147"/>
    </row>
    <row r="558" spans="1:60" ht="22.5" outlineLevel="1" x14ac:dyDescent="0.2">
      <c r="A558" s="173">
        <v>124</v>
      </c>
      <c r="B558" s="174" t="s">
        <v>738</v>
      </c>
      <c r="C558" s="182" t="s">
        <v>739</v>
      </c>
      <c r="D558" s="175" t="s">
        <v>316</v>
      </c>
      <c r="E558" s="176">
        <v>20</v>
      </c>
      <c r="F558" s="177"/>
      <c r="G558" s="178">
        <f>ROUND(E558*F558,2)</f>
        <v>0</v>
      </c>
      <c r="H558" s="177"/>
      <c r="I558" s="178">
        <f>ROUND(E558*H558,2)</f>
        <v>0</v>
      </c>
      <c r="J558" s="177"/>
      <c r="K558" s="178">
        <f>ROUND(E558*J558,2)</f>
        <v>0</v>
      </c>
      <c r="L558" s="178">
        <v>15</v>
      </c>
      <c r="M558" s="178">
        <f>G558*(1+L558/100)</f>
        <v>0</v>
      </c>
      <c r="N558" s="178">
        <v>0</v>
      </c>
      <c r="O558" s="178">
        <f>ROUND(E558*N558,2)</f>
        <v>0</v>
      </c>
      <c r="P558" s="178">
        <v>0</v>
      </c>
      <c r="Q558" s="178">
        <f>ROUND(E558*P558,2)</f>
        <v>0</v>
      </c>
      <c r="R558" s="178"/>
      <c r="S558" s="178" t="s">
        <v>185</v>
      </c>
      <c r="T558" s="179" t="s">
        <v>186</v>
      </c>
      <c r="U558" s="157">
        <v>0</v>
      </c>
      <c r="V558" s="157">
        <f>ROUND(E558*U558,2)</f>
        <v>0</v>
      </c>
      <c r="W558" s="157"/>
      <c r="X558" s="157" t="s">
        <v>187</v>
      </c>
      <c r="Y558" s="147"/>
      <c r="Z558" s="147"/>
      <c r="AA558" s="147"/>
      <c r="AB558" s="147"/>
      <c r="AC558" s="147"/>
      <c r="AD558" s="147"/>
      <c r="AE558" s="147"/>
      <c r="AF558" s="147"/>
      <c r="AG558" s="147" t="s">
        <v>188</v>
      </c>
      <c r="AH558" s="147"/>
      <c r="AI558" s="147"/>
      <c r="AJ558" s="147"/>
      <c r="AK558" s="147"/>
      <c r="AL558" s="147"/>
      <c r="AM558" s="147"/>
      <c r="AN558" s="147"/>
      <c r="AO558" s="147"/>
      <c r="AP558" s="147"/>
      <c r="AQ558" s="147"/>
      <c r="AR558" s="147"/>
      <c r="AS558" s="147"/>
      <c r="AT558" s="147"/>
      <c r="AU558" s="147"/>
      <c r="AV558" s="147"/>
      <c r="AW558" s="147"/>
      <c r="AX558" s="147"/>
      <c r="AY558" s="147"/>
      <c r="AZ558" s="147"/>
      <c r="BA558" s="147"/>
      <c r="BB558" s="147"/>
      <c r="BC558" s="147"/>
      <c r="BD558" s="147"/>
      <c r="BE558" s="147"/>
      <c r="BF558" s="147"/>
      <c r="BG558" s="147"/>
      <c r="BH558" s="147"/>
    </row>
    <row r="559" spans="1:60" ht="22.5" outlineLevel="1" x14ac:dyDescent="0.2">
      <c r="A559" s="173">
        <v>125</v>
      </c>
      <c r="B559" s="174" t="s">
        <v>740</v>
      </c>
      <c r="C559" s="182" t="s">
        <v>741</v>
      </c>
      <c r="D559" s="175" t="s">
        <v>316</v>
      </c>
      <c r="E559" s="176">
        <v>8</v>
      </c>
      <c r="F559" s="177"/>
      <c r="G559" s="178">
        <f>ROUND(E559*F559,2)</f>
        <v>0</v>
      </c>
      <c r="H559" s="177"/>
      <c r="I559" s="178">
        <f>ROUND(E559*H559,2)</f>
        <v>0</v>
      </c>
      <c r="J559" s="177"/>
      <c r="K559" s="178">
        <f>ROUND(E559*J559,2)</f>
        <v>0</v>
      </c>
      <c r="L559" s="178">
        <v>15</v>
      </c>
      <c r="M559" s="178">
        <f>G559*(1+L559/100)</f>
        <v>0</v>
      </c>
      <c r="N559" s="178">
        <v>0</v>
      </c>
      <c r="O559" s="178">
        <f>ROUND(E559*N559,2)</f>
        <v>0</v>
      </c>
      <c r="P559" s="178">
        <v>0</v>
      </c>
      <c r="Q559" s="178">
        <f>ROUND(E559*P559,2)</f>
        <v>0</v>
      </c>
      <c r="R559" s="178"/>
      <c r="S559" s="178" t="s">
        <v>185</v>
      </c>
      <c r="T559" s="179" t="s">
        <v>186</v>
      </c>
      <c r="U559" s="157">
        <v>0</v>
      </c>
      <c r="V559" s="157">
        <f>ROUND(E559*U559,2)</f>
        <v>0</v>
      </c>
      <c r="W559" s="157"/>
      <c r="X559" s="157" t="s">
        <v>187</v>
      </c>
      <c r="Y559" s="147"/>
      <c r="Z559" s="147"/>
      <c r="AA559" s="147"/>
      <c r="AB559" s="147"/>
      <c r="AC559" s="147"/>
      <c r="AD559" s="147"/>
      <c r="AE559" s="147"/>
      <c r="AF559" s="147"/>
      <c r="AG559" s="147" t="s">
        <v>188</v>
      </c>
      <c r="AH559" s="147"/>
      <c r="AI559" s="147"/>
      <c r="AJ559" s="147"/>
      <c r="AK559" s="147"/>
      <c r="AL559" s="147"/>
      <c r="AM559" s="147"/>
      <c r="AN559" s="147"/>
      <c r="AO559" s="147"/>
      <c r="AP559" s="147"/>
      <c r="AQ559" s="147"/>
      <c r="AR559" s="147"/>
      <c r="AS559" s="147"/>
      <c r="AT559" s="147"/>
      <c r="AU559" s="147"/>
      <c r="AV559" s="147"/>
      <c r="AW559" s="147"/>
      <c r="AX559" s="147"/>
      <c r="AY559" s="147"/>
      <c r="AZ559" s="147"/>
      <c r="BA559" s="147"/>
      <c r="BB559" s="147"/>
      <c r="BC559" s="147"/>
      <c r="BD559" s="147"/>
      <c r="BE559" s="147"/>
      <c r="BF559" s="147"/>
      <c r="BG559" s="147"/>
      <c r="BH559" s="147"/>
    </row>
    <row r="560" spans="1:60" outlineLevel="1" x14ac:dyDescent="0.2">
      <c r="A560" s="166">
        <v>126</v>
      </c>
      <c r="B560" s="167" t="s">
        <v>742</v>
      </c>
      <c r="C560" s="183" t="s">
        <v>743</v>
      </c>
      <c r="D560" s="168" t="s">
        <v>381</v>
      </c>
      <c r="E560" s="169">
        <v>504</v>
      </c>
      <c r="F560" s="170"/>
      <c r="G560" s="171">
        <f>ROUND(E560*F560,2)</f>
        <v>0</v>
      </c>
      <c r="H560" s="170"/>
      <c r="I560" s="171">
        <f>ROUND(E560*H560,2)</f>
        <v>0</v>
      </c>
      <c r="J560" s="170"/>
      <c r="K560" s="171">
        <f>ROUND(E560*J560,2)</f>
        <v>0</v>
      </c>
      <c r="L560" s="171">
        <v>15</v>
      </c>
      <c r="M560" s="171">
        <f>G560*(1+L560/100)</f>
        <v>0</v>
      </c>
      <c r="N560" s="171">
        <v>1.2999999999999999E-4</v>
      </c>
      <c r="O560" s="171">
        <f>ROUND(E560*N560,2)</f>
        <v>7.0000000000000007E-2</v>
      </c>
      <c r="P560" s="171">
        <v>0</v>
      </c>
      <c r="Q560" s="171">
        <f>ROUND(E560*P560,2)</f>
        <v>0</v>
      </c>
      <c r="R560" s="171"/>
      <c r="S560" s="171" t="s">
        <v>744</v>
      </c>
      <c r="T560" s="172" t="s">
        <v>744</v>
      </c>
      <c r="U560" s="157">
        <v>0.35010999999999998</v>
      </c>
      <c r="V560" s="157">
        <f>ROUND(E560*U560,2)</f>
        <v>176.46</v>
      </c>
      <c r="W560" s="157"/>
      <c r="X560" s="157" t="s">
        <v>187</v>
      </c>
      <c r="Y560" s="147"/>
      <c r="Z560" s="147"/>
      <c r="AA560" s="147"/>
      <c r="AB560" s="147"/>
      <c r="AC560" s="147"/>
      <c r="AD560" s="147"/>
      <c r="AE560" s="147"/>
      <c r="AF560" s="147"/>
      <c r="AG560" s="147" t="s">
        <v>294</v>
      </c>
      <c r="AH560" s="147"/>
      <c r="AI560" s="147"/>
      <c r="AJ560" s="147"/>
      <c r="AK560" s="147"/>
      <c r="AL560" s="147"/>
      <c r="AM560" s="147"/>
      <c r="AN560" s="147"/>
      <c r="AO560" s="147"/>
      <c r="AP560" s="147"/>
      <c r="AQ560" s="147"/>
      <c r="AR560" s="147"/>
      <c r="AS560" s="147"/>
      <c r="AT560" s="147"/>
      <c r="AU560" s="147"/>
      <c r="AV560" s="147"/>
      <c r="AW560" s="147"/>
      <c r="AX560" s="147"/>
      <c r="AY560" s="147"/>
      <c r="AZ560" s="147"/>
      <c r="BA560" s="147"/>
      <c r="BB560" s="147"/>
      <c r="BC560" s="147"/>
      <c r="BD560" s="147"/>
      <c r="BE560" s="147"/>
      <c r="BF560" s="147"/>
      <c r="BG560" s="147"/>
      <c r="BH560" s="147"/>
    </row>
    <row r="561" spans="1:60" outlineLevel="1" x14ac:dyDescent="0.2">
      <c r="A561" s="154"/>
      <c r="B561" s="155"/>
      <c r="C561" s="192" t="s">
        <v>745</v>
      </c>
      <c r="D561" s="187"/>
      <c r="E561" s="188">
        <v>72</v>
      </c>
      <c r="F561" s="157"/>
      <c r="G561" s="157"/>
      <c r="H561" s="157"/>
      <c r="I561" s="157"/>
      <c r="J561" s="157"/>
      <c r="K561" s="157"/>
      <c r="L561" s="157"/>
      <c r="M561" s="157"/>
      <c r="N561" s="157"/>
      <c r="O561" s="157"/>
      <c r="P561" s="157"/>
      <c r="Q561" s="157"/>
      <c r="R561" s="157"/>
      <c r="S561" s="157"/>
      <c r="T561" s="157"/>
      <c r="U561" s="157"/>
      <c r="V561" s="157"/>
      <c r="W561" s="157"/>
      <c r="X561" s="157"/>
      <c r="Y561" s="147"/>
      <c r="Z561" s="147"/>
      <c r="AA561" s="147"/>
      <c r="AB561" s="147"/>
      <c r="AC561" s="147"/>
      <c r="AD561" s="147"/>
      <c r="AE561" s="147"/>
      <c r="AF561" s="147"/>
      <c r="AG561" s="147" t="s">
        <v>225</v>
      </c>
      <c r="AH561" s="147">
        <v>0</v>
      </c>
      <c r="AI561" s="147"/>
      <c r="AJ561" s="147"/>
      <c r="AK561" s="147"/>
      <c r="AL561" s="147"/>
      <c r="AM561" s="147"/>
      <c r="AN561" s="147"/>
      <c r="AO561" s="147"/>
      <c r="AP561" s="147"/>
      <c r="AQ561" s="147"/>
      <c r="AR561" s="147"/>
      <c r="AS561" s="147"/>
      <c r="AT561" s="147"/>
      <c r="AU561" s="147"/>
      <c r="AV561" s="147"/>
      <c r="AW561" s="147"/>
      <c r="AX561" s="147"/>
      <c r="AY561" s="147"/>
      <c r="AZ561" s="147"/>
      <c r="BA561" s="147"/>
      <c r="BB561" s="147"/>
      <c r="BC561" s="147"/>
      <c r="BD561" s="147"/>
      <c r="BE561" s="147"/>
      <c r="BF561" s="147"/>
      <c r="BG561" s="147"/>
      <c r="BH561" s="147"/>
    </row>
    <row r="562" spans="1:60" outlineLevel="1" x14ac:dyDescent="0.2">
      <c r="A562" s="154"/>
      <c r="B562" s="155"/>
      <c r="C562" s="192" t="s">
        <v>746</v>
      </c>
      <c r="D562" s="187"/>
      <c r="E562" s="188">
        <v>432</v>
      </c>
      <c r="F562" s="157"/>
      <c r="G562" s="157"/>
      <c r="H562" s="157"/>
      <c r="I562" s="157"/>
      <c r="J562" s="157"/>
      <c r="K562" s="157"/>
      <c r="L562" s="157"/>
      <c r="M562" s="157"/>
      <c r="N562" s="157"/>
      <c r="O562" s="157"/>
      <c r="P562" s="157"/>
      <c r="Q562" s="157"/>
      <c r="R562" s="157"/>
      <c r="S562" s="157"/>
      <c r="T562" s="157"/>
      <c r="U562" s="157"/>
      <c r="V562" s="157"/>
      <c r="W562" s="157"/>
      <c r="X562" s="157"/>
      <c r="Y562" s="147"/>
      <c r="Z562" s="147"/>
      <c r="AA562" s="147"/>
      <c r="AB562" s="147"/>
      <c r="AC562" s="147"/>
      <c r="AD562" s="147"/>
      <c r="AE562" s="147"/>
      <c r="AF562" s="147"/>
      <c r="AG562" s="147" t="s">
        <v>225</v>
      </c>
      <c r="AH562" s="147">
        <v>0</v>
      </c>
      <c r="AI562" s="147"/>
      <c r="AJ562" s="147"/>
      <c r="AK562" s="147"/>
      <c r="AL562" s="147"/>
      <c r="AM562" s="147"/>
      <c r="AN562" s="147"/>
      <c r="AO562" s="147"/>
      <c r="AP562" s="147"/>
      <c r="AQ562" s="147"/>
      <c r="AR562" s="147"/>
      <c r="AS562" s="147"/>
      <c r="AT562" s="147"/>
      <c r="AU562" s="147"/>
      <c r="AV562" s="147"/>
      <c r="AW562" s="147"/>
      <c r="AX562" s="147"/>
      <c r="AY562" s="147"/>
      <c r="AZ562" s="147"/>
      <c r="BA562" s="147"/>
      <c r="BB562" s="147"/>
      <c r="BC562" s="147"/>
      <c r="BD562" s="147"/>
      <c r="BE562" s="147"/>
      <c r="BF562" s="147"/>
      <c r="BG562" s="147"/>
      <c r="BH562" s="147"/>
    </row>
    <row r="563" spans="1:60" ht="22.5" outlineLevel="1" x14ac:dyDescent="0.2">
      <c r="A563" s="166">
        <v>127</v>
      </c>
      <c r="B563" s="167" t="s">
        <v>747</v>
      </c>
      <c r="C563" s="183" t="s">
        <v>748</v>
      </c>
      <c r="D563" s="168" t="s">
        <v>381</v>
      </c>
      <c r="E563" s="169">
        <v>883.4</v>
      </c>
      <c r="F563" s="170"/>
      <c r="G563" s="171">
        <f>ROUND(E563*F563,2)</f>
        <v>0</v>
      </c>
      <c r="H563" s="170"/>
      <c r="I563" s="171">
        <f>ROUND(E563*H563,2)</f>
        <v>0</v>
      </c>
      <c r="J563" s="170"/>
      <c r="K563" s="171">
        <f>ROUND(E563*J563,2)</f>
        <v>0</v>
      </c>
      <c r="L563" s="171">
        <v>15</v>
      </c>
      <c r="M563" s="171">
        <f>G563*(1+L563/100)</f>
        <v>0</v>
      </c>
      <c r="N563" s="171">
        <v>0</v>
      </c>
      <c r="O563" s="171">
        <f>ROUND(E563*N563,2)</f>
        <v>0</v>
      </c>
      <c r="P563" s="171">
        <v>1.3500000000000001E-3</v>
      </c>
      <c r="Q563" s="171">
        <f>ROUND(E563*P563,2)</f>
        <v>1.19</v>
      </c>
      <c r="R563" s="171"/>
      <c r="S563" s="171" t="s">
        <v>222</v>
      </c>
      <c r="T563" s="172" t="s">
        <v>223</v>
      </c>
      <c r="U563" s="157">
        <v>9.1999999999999998E-2</v>
      </c>
      <c r="V563" s="157">
        <f>ROUND(E563*U563,2)</f>
        <v>81.27</v>
      </c>
      <c r="W563" s="157"/>
      <c r="X563" s="157" t="s">
        <v>187</v>
      </c>
      <c r="Y563" s="147"/>
      <c r="Z563" s="147"/>
      <c r="AA563" s="147"/>
      <c r="AB563" s="147"/>
      <c r="AC563" s="147"/>
      <c r="AD563" s="147"/>
      <c r="AE563" s="147"/>
      <c r="AF563" s="147"/>
      <c r="AG563" s="147" t="s">
        <v>294</v>
      </c>
      <c r="AH563" s="147"/>
      <c r="AI563" s="147"/>
      <c r="AJ563" s="147"/>
      <c r="AK563" s="147"/>
      <c r="AL563" s="147"/>
      <c r="AM563" s="147"/>
      <c r="AN563" s="147"/>
      <c r="AO563" s="147"/>
      <c r="AP563" s="147"/>
      <c r="AQ563" s="147"/>
      <c r="AR563" s="147"/>
      <c r="AS563" s="147"/>
      <c r="AT563" s="147"/>
      <c r="AU563" s="147"/>
      <c r="AV563" s="147"/>
      <c r="AW563" s="147"/>
      <c r="AX563" s="147"/>
      <c r="AY563" s="147"/>
      <c r="AZ563" s="147"/>
      <c r="BA563" s="147"/>
      <c r="BB563" s="147"/>
      <c r="BC563" s="147"/>
      <c r="BD563" s="147"/>
      <c r="BE563" s="147"/>
      <c r="BF563" s="147"/>
      <c r="BG563" s="147"/>
      <c r="BH563" s="147"/>
    </row>
    <row r="564" spans="1:60" outlineLevel="1" x14ac:dyDescent="0.2">
      <c r="A564" s="154"/>
      <c r="B564" s="155"/>
      <c r="C564" s="192" t="s">
        <v>749</v>
      </c>
      <c r="D564" s="187"/>
      <c r="E564" s="188">
        <v>464.4</v>
      </c>
      <c r="F564" s="157"/>
      <c r="G564" s="157"/>
      <c r="H564" s="157"/>
      <c r="I564" s="157"/>
      <c r="J564" s="157"/>
      <c r="K564" s="157"/>
      <c r="L564" s="157"/>
      <c r="M564" s="157"/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47"/>
      <c r="Z564" s="147"/>
      <c r="AA564" s="147"/>
      <c r="AB564" s="147"/>
      <c r="AC564" s="147"/>
      <c r="AD564" s="147"/>
      <c r="AE564" s="147"/>
      <c r="AF564" s="147"/>
      <c r="AG564" s="147" t="s">
        <v>225</v>
      </c>
      <c r="AH564" s="147">
        <v>0</v>
      </c>
      <c r="AI564" s="147"/>
      <c r="AJ564" s="147"/>
      <c r="AK564" s="147"/>
      <c r="AL564" s="147"/>
      <c r="AM564" s="147"/>
      <c r="AN564" s="147"/>
      <c r="AO564" s="147"/>
      <c r="AP564" s="147"/>
      <c r="AQ564" s="147"/>
      <c r="AR564" s="147"/>
      <c r="AS564" s="147"/>
      <c r="AT564" s="147"/>
      <c r="AU564" s="147"/>
      <c r="AV564" s="147"/>
      <c r="AW564" s="147"/>
      <c r="AX564" s="147"/>
      <c r="AY564" s="147"/>
      <c r="AZ564" s="147"/>
      <c r="BA564" s="147"/>
      <c r="BB564" s="147"/>
      <c r="BC564" s="147"/>
      <c r="BD564" s="147"/>
      <c r="BE564" s="147"/>
      <c r="BF564" s="147"/>
      <c r="BG564" s="147"/>
      <c r="BH564" s="147"/>
    </row>
    <row r="565" spans="1:60" outlineLevel="1" x14ac:dyDescent="0.2">
      <c r="A565" s="154"/>
      <c r="B565" s="155"/>
      <c r="C565" s="192" t="s">
        <v>750</v>
      </c>
      <c r="D565" s="187"/>
      <c r="E565" s="188">
        <v>412.8</v>
      </c>
      <c r="F565" s="157"/>
      <c r="G565" s="157"/>
      <c r="H565" s="157"/>
      <c r="I565" s="157"/>
      <c r="J565" s="157"/>
      <c r="K565" s="157"/>
      <c r="L565" s="157"/>
      <c r="M565" s="157"/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47"/>
      <c r="Z565" s="147"/>
      <c r="AA565" s="147"/>
      <c r="AB565" s="147"/>
      <c r="AC565" s="147"/>
      <c r="AD565" s="147"/>
      <c r="AE565" s="147"/>
      <c r="AF565" s="147"/>
      <c r="AG565" s="147" t="s">
        <v>225</v>
      </c>
      <c r="AH565" s="147">
        <v>0</v>
      </c>
      <c r="AI565" s="147"/>
      <c r="AJ565" s="147"/>
      <c r="AK565" s="147"/>
      <c r="AL565" s="147"/>
      <c r="AM565" s="147"/>
      <c r="AN565" s="147"/>
      <c r="AO565" s="147"/>
      <c r="AP565" s="147"/>
      <c r="AQ565" s="147"/>
      <c r="AR565" s="147"/>
      <c r="AS565" s="147"/>
      <c r="AT565" s="147"/>
      <c r="AU565" s="147"/>
      <c r="AV565" s="147"/>
      <c r="AW565" s="147"/>
      <c r="AX565" s="147"/>
      <c r="AY565" s="147"/>
      <c r="AZ565" s="147"/>
      <c r="BA565" s="147"/>
      <c r="BB565" s="147"/>
      <c r="BC565" s="147"/>
      <c r="BD565" s="147"/>
      <c r="BE565" s="147"/>
      <c r="BF565" s="147"/>
      <c r="BG565" s="147"/>
      <c r="BH565" s="147"/>
    </row>
    <row r="566" spans="1:60" outlineLevel="1" x14ac:dyDescent="0.2">
      <c r="A566" s="154"/>
      <c r="B566" s="155"/>
      <c r="C566" s="192" t="s">
        <v>751</v>
      </c>
      <c r="D566" s="187"/>
      <c r="E566" s="188">
        <v>6.2</v>
      </c>
      <c r="F566" s="157"/>
      <c r="G566" s="157"/>
      <c r="H566" s="157"/>
      <c r="I566" s="157"/>
      <c r="J566" s="157"/>
      <c r="K566" s="157"/>
      <c r="L566" s="157"/>
      <c r="M566" s="157"/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47"/>
      <c r="Z566" s="147"/>
      <c r="AA566" s="147"/>
      <c r="AB566" s="147"/>
      <c r="AC566" s="147"/>
      <c r="AD566" s="147"/>
      <c r="AE566" s="147"/>
      <c r="AF566" s="147"/>
      <c r="AG566" s="147" t="s">
        <v>225</v>
      </c>
      <c r="AH566" s="147">
        <v>0</v>
      </c>
      <c r="AI566" s="147"/>
      <c r="AJ566" s="147"/>
      <c r="AK566" s="147"/>
      <c r="AL566" s="147"/>
      <c r="AM566" s="147"/>
      <c r="AN566" s="147"/>
      <c r="AO566" s="147"/>
      <c r="AP566" s="147"/>
      <c r="AQ566" s="147"/>
      <c r="AR566" s="147"/>
      <c r="AS566" s="147"/>
      <c r="AT566" s="147"/>
      <c r="AU566" s="147"/>
      <c r="AV566" s="147"/>
      <c r="AW566" s="147"/>
      <c r="AX566" s="147"/>
      <c r="AY566" s="147"/>
      <c r="AZ566" s="147"/>
      <c r="BA566" s="147"/>
      <c r="BB566" s="147"/>
      <c r="BC566" s="147"/>
      <c r="BD566" s="147"/>
      <c r="BE566" s="147"/>
      <c r="BF566" s="147"/>
      <c r="BG566" s="147"/>
      <c r="BH566" s="147"/>
    </row>
    <row r="567" spans="1:60" ht="22.5" outlineLevel="1" x14ac:dyDescent="0.2">
      <c r="A567" s="166">
        <v>128</v>
      </c>
      <c r="B567" s="167" t="s">
        <v>752</v>
      </c>
      <c r="C567" s="183" t="s">
        <v>753</v>
      </c>
      <c r="D567" s="168" t="s">
        <v>316</v>
      </c>
      <c r="E567" s="169">
        <v>216</v>
      </c>
      <c r="F567" s="170"/>
      <c r="G567" s="171">
        <f>ROUND(E567*F567,2)</f>
        <v>0</v>
      </c>
      <c r="H567" s="170"/>
      <c r="I567" s="171">
        <f>ROUND(E567*H567,2)</f>
        <v>0</v>
      </c>
      <c r="J567" s="170"/>
      <c r="K567" s="171">
        <f>ROUND(E567*J567,2)</f>
        <v>0</v>
      </c>
      <c r="L567" s="171">
        <v>15</v>
      </c>
      <c r="M567" s="171">
        <f>G567*(1+L567/100)</f>
        <v>0</v>
      </c>
      <c r="N567" s="171">
        <v>0</v>
      </c>
      <c r="O567" s="171">
        <f>ROUND(E567*N567,2)</f>
        <v>0</v>
      </c>
      <c r="P567" s="171">
        <v>0</v>
      </c>
      <c r="Q567" s="171">
        <f>ROUND(E567*P567,2)</f>
        <v>0</v>
      </c>
      <c r="R567" s="171"/>
      <c r="S567" s="171" t="s">
        <v>185</v>
      </c>
      <c r="T567" s="172" t="s">
        <v>186</v>
      </c>
      <c r="U567" s="157">
        <v>0</v>
      </c>
      <c r="V567" s="157">
        <f>ROUND(E567*U567,2)</f>
        <v>0</v>
      </c>
      <c r="W567" s="157"/>
      <c r="X567" s="157" t="s">
        <v>270</v>
      </c>
      <c r="Y567" s="147"/>
      <c r="Z567" s="147"/>
      <c r="AA567" s="147"/>
      <c r="AB567" s="147"/>
      <c r="AC567" s="147"/>
      <c r="AD567" s="147"/>
      <c r="AE567" s="147"/>
      <c r="AF567" s="147"/>
      <c r="AG567" s="147" t="s">
        <v>377</v>
      </c>
      <c r="AH567" s="147"/>
      <c r="AI567" s="147"/>
      <c r="AJ567" s="147"/>
      <c r="AK567" s="147"/>
      <c r="AL567" s="147"/>
      <c r="AM567" s="147"/>
      <c r="AN567" s="147"/>
      <c r="AO567" s="147"/>
      <c r="AP567" s="147"/>
      <c r="AQ567" s="147"/>
      <c r="AR567" s="147"/>
      <c r="AS567" s="147"/>
      <c r="AT567" s="147"/>
      <c r="AU567" s="147"/>
      <c r="AV567" s="147"/>
      <c r="AW567" s="147"/>
      <c r="AX567" s="147"/>
      <c r="AY567" s="147"/>
      <c r="AZ567" s="147"/>
      <c r="BA567" s="147"/>
      <c r="BB567" s="147"/>
      <c r="BC567" s="147"/>
      <c r="BD567" s="147"/>
      <c r="BE567" s="147"/>
      <c r="BF567" s="147"/>
      <c r="BG567" s="147"/>
      <c r="BH567" s="147"/>
    </row>
    <row r="568" spans="1:60" outlineLevel="1" x14ac:dyDescent="0.2">
      <c r="A568" s="154"/>
      <c r="B568" s="155"/>
      <c r="C568" s="192" t="s">
        <v>754</v>
      </c>
      <c r="D568" s="187"/>
      <c r="E568" s="188"/>
      <c r="F568" s="157"/>
      <c r="G568" s="157"/>
      <c r="H568" s="157"/>
      <c r="I568" s="157"/>
      <c r="J568" s="157"/>
      <c r="K568" s="157"/>
      <c r="L568" s="157"/>
      <c r="M568" s="157"/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47"/>
      <c r="Z568" s="147"/>
      <c r="AA568" s="147"/>
      <c r="AB568" s="147"/>
      <c r="AC568" s="147"/>
      <c r="AD568" s="147"/>
      <c r="AE568" s="147"/>
      <c r="AF568" s="147"/>
      <c r="AG568" s="147" t="s">
        <v>225</v>
      </c>
      <c r="AH568" s="147">
        <v>0</v>
      </c>
      <c r="AI568" s="147"/>
      <c r="AJ568" s="147"/>
      <c r="AK568" s="147"/>
      <c r="AL568" s="147"/>
      <c r="AM568" s="147"/>
      <c r="AN568" s="147"/>
      <c r="AO568" s="147"/>
      <c r="AP568" s="147"/>
      <c r="AQ568" s="147"/>
      <c r="AR568" s="147"/>
      <c r="AS568" s="147"/>
      <c r="AT568" s="147"/>
      <c r="AU568" s="147"/>
      <c r="AV568" s="147"/>
      <c r="AW568" s="147"/>
      <c r="AX568" s="147"/>
      <c r="AY568" s="147"/>
      <c r="AZ568" s="147"/>
      <c r="BA568" s="147"/>
      <c r="BB568" s="147"/>
      <c r="BC568" s="147"/>
      <c r="BD568" s="147"/>
      <c r="BE568" s="147"/>
      <c r="BF568" s="147"/>
      <c r="BG568" s="147"/>
      <c r="BH568" s="147"/>
    </row>
    <row r="569" spans="1:60" outlineLevel="1" x14ac:dyDescent="0.2">
      <c r="A569" s="154"/>
      <c r="B569" s="155"/>
      <c r="C569" s="193" t="s">
        <v>299</v>
      </c>
      <c r="D569" s="189"/>
      <c r="E569" s="190"/>
      <c r="F569" s="157"/>
      <c r="G569" s="157"/>
      <c r="H569" s="157"/>
      <c r="I569" s="157"/>
      <c r="J569" s="157"/>
      <c r="K569" s="157"/>
      <c r="L569" s="157"/>
      <c r="M569" s="157"/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47"/>
      <c r="Z569" s="147"/>
      <c r="AA569" s="147"/>
      <c r="AB569" s="147"/>
      <c r="AC569" s="147"/>
      <c r="AD569" s="147"/>
      <c r="AE569" s="147"/>
      <c r="AF569" s="147"/>
      <c r="AG569" s="147" t="s">
        <v>225</v>
      </c>
      <c r="AH569" s="147"/>
      <c r="AI569" s="147"/>
      <c r="AJ569" s="147"/>
      <c r="AK569" s="147"/>
      <c r="AL569" s="147"/>
      <c r="AM569" s="147"/>
      <c r="AN569" s="147"/>
      <c r="AO569" s="147"/>
      <c r="AP569" s="147"/>
      <c r="AQ569" s="147"/>
      <c r="AR569" s="147"/>
      <c r="AS569" s="147"/>
      <c r="AT569" s="147"/>
      <c r="AU569" s="147"/>
      <c r="AV569" s="147"/>
      <c r="AW569" s="147"/>
      <c r="AX569" s="147"/>
      <c r="AY569" s="147"/>
      <c r="AZ569" s="147"/>
      <c r="BA569" s="147"/>
      <c r="BB569" s="147"/>
      <c r="BC569" s="147"/>
      <c r="BD569" s="147"/>
      <c r="BE569" s="147"/>
      <c r="BF569" s="147"/>
      <c r="BG569" s="147"/>
      <c r="BH569" s="147"/>
    </row>
    <row r="570" spans="1:60" outlineLevel="1" x14ac:dyDescent="0.2">
      <c r="A570" s="154"/>
      <c r="B570" s="155"/>
      <c r="C570" s="194" t="s">
        <v>755</v>
      </c>
      <c r="D570" s="189"/>
      <c r="E570" s="190">
        <v>464.4</v>
      </c>
      <c r="F570" s="157"/>
      <c r="G570" s="157"/>
      <c r="H570" s="157"/>
      <c r="I570" s="157"/>
      <c r="J570" s="157"/>
      <c r="K570" s="157"/>
      <c r="L570" s="157"/>
      <c r="M570" s="157"/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47"/>
      <c r="Z570" s="147"/>
      <c r="AA570" s="147"/>
      <c r="AB570" s="147"/>
      <c r="AC570" s="147"/>
      <c r="AD570" s="147"/>
      <c r="AE570" s="147"/>
      <c r="AF570" s="147"/>
      <c r="AG570" s="147" t="s">
        <v>225</v>
      </c>
      <c r="AH570" s="147">
        <v>2</v>
      </c>
      <c r="AI570" s="147"/>
      <c r="AJ570" s="147"/>
      <c r="AK570" s="147"/>
      <c r="AL570" s="147"/>
      <c r="AM570" s="147"/>
      <c r="AN570" s="147"/>
      <c r="AO570" s="147"/>
      <c r="AP570" s="147"/>
      <c r="AQ570" s="147"/>
      <c r="AR570" s="147"/>
      <c r="AS570" s="147"/>
      <c r="AT570" s="147"/>
      <c r="AU570" s="147"/>
      <c r="AV570" s="147"/>
      <c r="AW570" s="147"/>
      <c r="AX570" s="147"/>
      <c r="AY570" s="147"/>
      <c r="AZ570" s="147"/>
      <c r="BA570" s="147"/>
      <c r="BB570" s="147"/>
      <c r="BC570" s="147"/>
      <c r="BD570" s="147"/>
      <c r="BE570" s="147"/>
      <c r="BF570" s="147"/>
      <c r="BG570" s="147"/>
      <c r="BH570" s="147"/>
    </row>
    <row r="571" spans="1:60" outlineLevel="1" x14ac:dyDescent="0.2">
      <c r="A571" s="154"/>
      <c r="B571" s="155"/>
      <c r="C571" s="193" t="s">
        <v>302</v>
      </c>
      <c r="D571" s="189"/>
      <c r="E571" s="190"/>
      <c r="F571" s="157"/>
      <c r="G571" s="157"/>
      <c r="H571" s="157"/>
      <c r="I571" s="157"/>
      <c r="J571" s="157"/>
      <c r="K571" s="157"/>
      <c r="L571" s="157"/>
      <c r="M571" s="157"/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47"/>
      <c r="Z571" s="147"/>
      <c r="AA571" s="147"/>
      <c r="AB571" s="147"/>
      <c r="AC571" s="147"/>
      <c r="AD571" s="147"/>
      <c r="AE571" s="147"/>
      <c r="AF571" s="147"/>
      <c r="AG571" s="147" t="s">
        <v>225</v>
      </c>
      <c r="AH571" s="147"/>
      <c r="AI571" s="147"/>
      <c r="AJ571" s="147"/>
      <c r="AK571" s="147"/>
      <c r="AL571" s="147"/>
      <c r="AM571" s="147"/>
      <c r="AN571" s="147"/>
      <c r="AO571" s="147"/>
      <c r="AP571" s="147"/>
      <c r="AQ571" s="147"/>
      <c r="AR571" s="147"/>
      <c r="AS571" s="147"/>
      <c r="AT571" s="147"/>
      <c r="AU571" s="147"/>
      <c r="AV571" s="147"/>
      <c r="AW571" s="147"/>
      <c r="AX571" s="147"/>
      <c r="AY571" s="147"/>
      <c r="AZ571" s="147"/>
      <c r="BA571" s="147"/>
      <c r="BB571" s="147"/>
      <c r="BC571" s="147"/>
      <c r="BD571" s="147"/>
      <c r="BE571" s="147"/>
      <c r="BF571" s="147"/>
      <c r="BG571" s="147"/>
      <c r="BH571" s="147"/>
    </row>
    <row r="572" spans="1:60" outlineLevel="1" x14ac:dyDescent="0.2">
      <c r="A572" s="154"/>
      <c r="B572" s="155"/>
      <c r="C572" s="192" t="s">
        <v>756</v>
      </c>
      <c r="D572" s="187"/>
      <c r="E572" s="188">
        <v>216</v>
      </c>
      <c r="F572" s="157"/>
      <c r="G572" s="157"/>
      <c r="H572" s="157"/>
      <c r="I572" s="157"/>
      <c r="J572" s="157"/>
      <c r="K572" s="157"/>
      <c r="L572" s="157"/>
      <c r="M572" s="157"/>
      <c r="N572" s="157"/>
      <c r="O572" s="157"/>
      <c r="P572" s="157"/>
      <c r="Q572" s="157"/>
      <c r="R572" s="157"/>
      <c r="S572" s="157"/>
      <c r="T572" s="157"/>
      <c r="U572" s="157"/>
      <c r="V572" s="157"/>
      <c r="W572" s="157"/>
      <c r="X572" s="157"/>
      <c r="Y572" s="147"/>
      <c r="Z572" s="147"/>
      <c r="AA572" s="147"/>
      <c r="AB572" s="147"/>
      <c r="AC572" s="147"/>
      <c r="AD572" s="147"/>
      <c r="AE572" s="147"/>
      <c r="AF572" s="147"/>
      <c r="AG572" s="147" t="s">
        <v>225</v>
      </c>
      <c r="AH572" s="147">
        <v>0</v>
      </c>
      <c r="AI572" s="147"/>
      <c r="AJ572" s="147"/>
      <c r="AK572" s="147"/>
      <c r="AL572" s="147"/>
      <c r="AM572" s="147"/>
      <c r="AN572" s="147"/>
      <c r="AO572" s="147"/>
      <c r="AP572" s="147"/>
      <c r="AQ572" s="147"/>
      <c r="AR572" s="147"/>
      <c r="AS572" s="147"/>
      <c r="AT572" s="147"/>
      <c r="AU572" s="147"/>
      <c r="AV572" s="147"/>
      <c r="AW572" s="147"/>
      <c r="AX572" s="147"/>
      <c r="AY572" s="147"/>
      <c r="AZ572" s="147"/>
      <c r="BA572" s="147"/>
      <c r="BB572" s="147"/>
      <c r="BC572" s="147"/>
      <c r="BD572" s="147"/>
      <c r="BE572" s="147"/>
      <c r="BF572" s="147"/>
      <c r="BG572" s="147"/>
      <c r="BH572" s="147"/>
    </row>
    <row r="573" spans="1:60" ht="22.5" outlineLevel="1" x14ac:dyDescent="0.2">
      <c r="A573" s="166">
        <v>129</v>
      </c>
      <c r="B573" s="167" t="s">
        <v>757</v>
      </c>
      <c r="C573" s="183" t="s">
        <v>758</v>
      </c>
      <c r="D573" s="168" t="s">
        <v>381</v>
      </c>
      <c r="E573" s="169">
        <v>192</v>
      </c>
      <c r="F573" s="170"/>
      <c r="G573" s="171">
        <f>ROUND(E573*F573,2)</f>
        <v>0</v>
      </c>
      <c r="H573" s="170"/>
      <c r="I573" s="171">
        <f>ROUND(E573*H573,2)</f>
        <v>0</v>
      </c>
      <c r="J573" s="170"/>
      <c r="K573" s="171">
        <f>ROUND(E573*J573,2)</f>
        <v>0</v>
      </c>
      <c r="L573" s="171">
        <v>15</v>
      </c>
      <c r="M573" s="171">
        <f>G573*(1+L573/100)</f>
        <v>0</v>
      </c>
      <c r="N573" s="171">
        <v>0</v>
      </c>
      <c r="O573" s="171">
        <f>ROUND(E573*N573,2)</f>
        <v>0</v>
      </c>
      <c r="P573" s="171">
        <v>0</v>
      </c>
      <c r="Q573" s="171">
        <f>ROUND(E573*P573,2)</f>
        <v>0</v>
      </c>
      <c r="R573" s="171"/>
      <c r="S573" s="171" t="s">
        <v>185</v>
      </c>
      <c r="T573" s="172" t="s">
        <v>186</v>
      </c>
      <c r="U573" s="157">
        <v>0</v>
      </c>
      <c r="V573" s="157">
        <f>ROUND(E573*U573,2)</f>
        <v>0</v>
      </c>
      <c r="W573" s="157"/>
      <c r="X573" s="157" t="s">
        <v>270</v>
      </c>
      <c r="Y573" s="147"/>
      <c r="Z573" s="147"/>
      <c r="AA573" s="147"/>
      <c r="AB573" s="147"/>
      <c r="AC573" s="147"/>
      <c r="AD573" s="147"/>
      <c r="AE573" s="147"/>
      <c r="AF573" s="147"/>
      <c r="AG573" s="147" t="s">
        <v>377</v>
      </c>
      <c r="AH573" s="147"/>
      <c r="AI573" s="147"/>
      <c r="AJ573" s="147"/>
      <c r="AK573" s="147"/>
      <c r="AL573" s="147"/>
      <c r="AM573" s="147"/>
      <c r="AN573" s="147"/>
      <c r="AO573" s="147"/>
      <c r="AP573" s="147"/>
      <c r="AQ573" s="147"/>
      <c r="AR573" s="147"/>
      <c r="AS573" s="147"/>
      <c r="AT573" s="147"/>
      <c r="AU573" s="147"/>
      <c r="AV573" s="147"/>
      <c r="AW573" s="147"/>
      <c r="AX573" s="147"/>
      <c r="AY573" s="147"/>
      <c r="AZ573" s="147"/>
      <c r="BA573" s="147"/>
      <c r="BB573" s="147"/>
      <c r="BC573" s="147"/>
      <c r="BD573" s="147"/>
      <c r="BE573" s="147"/>
      <c r="BF573" s="147"/>
      <c r="BG573" s="147"/>
      <c r="BH573" s="147"/>
    </row>
    <row r="574" spans="1:60" outlineLevel="1" x14ac:dyDescent="0.2">
      <c r="A574" s="154"/>
      <c r="B574" s="155"/>
      <c r="C574" s="192" t="s">
        <v>754</v>
      </c>
      <c r="D574" s="187"/>
      <c r="E574" s="188"/>
      <c r="F574" s="157"/>
      <c r="G574" s="157"/>
      <c r="H574" s="157"/>
      <c r="I574" s="157"/>
      <c r="J574" s="157"/>
      <c r="K574" s="157"/>
      <c r="L574" s="157"/>
      <c r="M574" s="157"/>
      <c r="N574" s="157"/>
      <c r="O574" s="157"/>
      <c r="P574" s="157"/>
      <c r="Q574" s="157"/>
      <c r="R574" s="157"/>
      <c r="S574" s="157"/>
      <c r="T574" s="157"/>
      <c r="U574" s="157"/>
      <c r="V574" s="157"/>
      <c r="W574" s="157"/>
      <c r="X574" s="157"/>
      <c r="Y574" s="147"/>
      <c r="Z574" s="147"/>
      <c r="AA574" s="147"/>
      <c r="AB574" s="147"/>
      <c r="AC574" s="147"/>
      <c r="AD574" s="147"/>
      <c r="AE574" s="147"/>
      <c r="AF574" s="147"/>
      <c r="AG574" s="147" t="s">
        <v>225</v>
      </c>
      <c r="AH574" s="147">
        <v>0</v>
      </c>
      <c r="AI574" s="147"/>
      <c r="AJ574" s="147"/>
      <c r="AK574" s="147"/>
      <c r="AL574" s="147"/>
      <c r="AM574" s="147"/>
      <c r="AN574" s="147"/>
      <c r="AO574" s="147"/>
      <c r="AP574" s="147"/>
      <c r="AQ574" s="147"/>
      <c r="AR574" s="147"/>
      <c r="AS574" s="147"/>
      <c r="AT574" s="147"/>
      <c r="AU574" s="147"/>
      <c r="AV574" s="147"/>
      <c r="AW574" s="147"/>
      <c r="AX574" s="147"/>
      <c r="AY574" s="147"/>
      <c r="AZ574" s="147"/>
      <c r="BA574" s="147"/>
      <c r="BB574" s="147"/>
      <c r="BC574" s="147"/>
      <c r="BD574" s="147"/>
      <c r="BE574" s="147"/>
      <c r="BF574" s="147"/>
      <c r="BG574" s="147"/>
      <c r="BH574" s="147"/>
    </row>
    <row r="575" spans="1:60" outlineLevel="1" x14ac:dyDescent="0.2">
      <c r="A575" s="154"/>
      <c r="B575" s="155"/>
      <c r="C575" s="193" t="s">
        <v>299</v>
      </c>
      <c r="D575" s="189"/>
      <c r="E575" s="190"/>
      <c r="F575" s="157"/>
      <c r="G575" s="157"/>
      <c r="H575" s="157"/>
      <c r="I575" s="157"/>
      <c r="J575" s="157"/>
      <c r="K575" s="157"/>
      <c r="L575" s="157"/>
      <c r="M575" s="157"/>
      <c r="N575" s="157"/>
      <c r="O575" s="157"/>
      <c r="P575" s="157"/>
      <c r="Q575" s="157"/>
      <c r="R575" s="157"/>
      <c r="S575" s="157"/>
      <c r="T575" s="157"/>
      <c r="U575" s="157"/>
      <c r="V575" s="157"/>
      <c r="W575" s="157"/>
      <c r="X575" s="157"/>
      <c r="Y575" s="147"/>
      <c r="Z575" s="147"/>
      <c r="AA575" s="147"/>
      <c r="AB575" s="147"/>
      <c r="AC575" s="147"/>
      <c r="AD575" s="147"/>
      <c r="AE575" s="147"/>
      <c r="AF575" s="147"/>
      <c r="AG575" s="147" t="s">
        <v>225</v>
      </c>
      <c r="AH575" s="147"/>
      <c r="AI575" s="147"/>
      <c r="AJ575" s="147"/>
      <c r="AK575" s="147"/>
      <c r="AL575" s="147"/>
      <c r="AM575" s="147"/>
      <c r="AN575" s="147"/>
      <c r="AO575" s="147"/>
      <c r="AP575" s="147"/>
      <c r="AQ575" s="147"/>
      <c r="AR575" s="147"/>
      <c r="AS575" s="147"/>
      <c r="AT575" s="147"/>
      <c r="AU575" s="147"/>
      <c r="AV575" s="147"/>
      <c r="AW575" s="147"/>
      <c r="AX575" s="147"/>
      <c r="AY575" s="147"/>
      <c r="AZ575" s="147"/>
      <c r="BA575" s="147"/>
      <c r="BB575" s="147"/>
      <c r="BC575" s="147"/>
      <c r="BD575" s="147"/>
      <c r="BE575" s="147"/>
      <c r="BF575" s="147"/>
      <c r="BG575" s="147"/>
      <c r="BH575" s="147"/>
    </row>
    <row r="576" spans="1:60" outlineLevel="1" x14ac:dyDescent="0.2">
      <c r="A576" s="154"/>
      <c r="B576" s="155"/>
      <c r="C576" s="194" t="s">
        <v>759</v>
      </c>
      <c r="D576" s="189"/>
      <c r="E576" s="190">
        <v>412.8</v>
      </c>
      <c r="F576" s="157"/>
      <c r="G576" s="157"/>
      <c r="H576" s="157"/>
      <c r="I576" s="157"/>
      <c r="J576" s="157"/>
      <c r="K576" s="157"/>
      <c r="L576" s="157"/>
      <c r="M576" s="157"/>
      <c r="N576" s="157"/>
      <c r="O576" s="157"/>
      <c r="P576" s="157"/>
      <c r="Q576" s="157"/>
      <c r="R576" s="157"/>
      <c r="S576" s="157"/>
      <c r="T576" s="157"/>
      <c r="U576" s="157"/>
      <c r="V576" s="157"/>
      <c r="W576" s="157"/>
      <c r="X576" s="157"/>
      <c r="Y576" s="147"/>
      <c r="Z576" s="147"/>
      <c r="AA576" s="147"/>
      <c r="AB576" s="147"/>
      <c r="AC576" s="147"/>
      <c r="AD576" s="147"/>
      <c r="AE576" s="147"/>
      <c r="AF576" s="147"/>
      <c r="AG576" s="147" t="s">
        <v>225</v>
      </c>
      <c r="AH576" s="147">
        <v>2</v>
      </c>
      <c r="AI576" s="147"/>
      <c r="AJ576" s="147"/>
      <c r="AK576" s="147"/>
      <c r="AL576" s="147"/>
      <c r="AM576" s="147"/>
      <c r="AN576" s="147"/>
      <c r="AO576" s="147"/>
      <c r="AP576" s="147"/>
      <c r="AQ576" s="147"/>
      <c r="AR576" s="147"/>
      <c r="AS576" s="147"/>
      <c r="AT576" s="147"/>
      <c r="AU576" s="147"/>
      <c r="AV576" s="147"/>
      <c r="AW576" s="147"/>
      <c r="AX576" s="147"/>
      <c r="AY576" s="147"/>
      <c r="AZ576" s="147"/>
      <c r="BA576" s="147"/>
      <c r="BB576" s="147"/>
      <c r="BC576" s="147"/>
      <c r="BD576" s="147"/>
      <c r="BE576" s="147"/>
      <c r="BF576" s="147"/>
      <c r="BG576" s="147"/>
      <c r="BH576" s="147"/>
    </row>
    <row r="577" spans="1:60" outlineLevel="1" x14ac:dyDescent="0.2">
      <c r="A577" s="154"/>
      <c r="B577" s="155"/>
      <c r="C577" s="193" t="s">
        <v>302</v>
      </c>
      <c r="D577" s="189"/>
      <c r="E577" s="190"/>
      <c r="F577" s="157"/>
      <c r="G577" s="157"/>
      <c r="H577" s="157"/>
      <c r="I577" s="157"/>
      <c r="J577" s="157"/>
      <c r="K577" s="157"/>
      <c r="L577" s="157"/>
      <c r="M577" s="157"/>
      <c r="N577" s="157"/>
      <c r="O577" s="157"/>
      <c r="P577" s="157"/>
      <c r="Q577" s="157"/>
      <c r="R577" s="157"/>
      <c r="S577" s="157"/>
      <c r="T577" s="157"/>
      <c r="U577" s="157"/>
      <c r="V577" s="157"/>
      <c r="W577" s="157"/>
      <c r="X577" s="157"/>
      <c r="Y577" s="147"/>
      <c r="Z577" s="147"/>
      <c r="AA577" s="147"/>
      <c r="AB577" s="147"/>
      <c r="AC577" s="147"/>
      <c r="AD577" s="147"/>
      <c r="AE577" s="147"/>
      <c r="AF577" s="147"/>
      <c r="AG577" s="147" t="s">
        <v>225</v>
      </c>
      <c r="AH577" s="147"/>
      <c r="AI577" s="147"/>
      <c r="AJ577" s="147"/>
      <c r="AK577" s="147"/>
      <c r="AL577" s="147"/>
      <c r="AM577" s="147"/>
      <c r="AN577" s="147"/>
      <c r="AO577" s="147"/>
      <c r="AP577" s="147"/>
      <c r="AQ577" s="147"/>
      <c r="AR577" s="147"/>
      <c r="AS577" s="147"/>
      <c r="AT577" s="147"/>
      <c r="AU577" s="147"/>
      <c r="AV577" s="147"/>
      <c r="AW577" s="147"/>
      <c r="AX577" s="147"/>
      <c r="AY577" s="147"/>
      <c r="AZ577" s="147"/>
      <c r="BA577" s="147"/>
      <c r="BB577" s="147"/>
      <c r="BC577" s="147"/>
      <c r="BD577" s="147"/>
      <c r="BE577" s="147"/>
      <c r="BF577" s="147"/>
      <c r="BG577" s="147"/>
      <c r="BH577" s="147"/>
    </row>
    <row r="578" spans="1:60" outlineLevel="1" x14ac:dyDescent="0.2">
      <c r="A578" s="154"/>
      <c r="B578" s="155"/>
      <c r="C578" s="192" t="s">
        <v>760</v>
      </c>
      <c r="D578" s="187"/>
      <c r="E578" s="188">
        <v>192</v>
      </c>
      <c r="F578" s="157"/>
      <c r="G578" s="157"/>
      <c r="H578" s="157"/>
      <c r="I578" s="157"/>
      <c r="J578" s="157"/>
      <c r="K578" s="157"/>
      <c r="L578" s="157"/>
      <c r="M578" s="157"/>
      <c r="N578" s="157"/>
      <c r="O578" s="157"/>
      <c r="P578" s="157"/>
      <c r="Q578" s="157"/>
      <c r="R578" s="157"/>
      <c r="S578" s="157"/>
      <c r="T578" s="157"/>
      <c r="U578" s="157"/>
      <c r="V578" s="157"/>
      <c r="W578" s="157"/>
      <c r="X578" s="157"/>
      <c r="Y578" s="147"/>
      <c r="Z578" s="147"/>
      <c r="AA578" s="147"/>
      <c r="AB578" s="147"/>
      <c r="AC578" s="147"/>
      <c r="AD578" s="147"/>
      <c r="AE578" s="147"/>
      <c r="AF578" s="147"/>
      <c r="AG578" s="147" t="s">
        <v>225</v>
      </c>
      <c r="AH578" s="147">
        <v>0</v>
      </c>
      <c r="AI578" s="147"/>
      <c r="AJ578" s="147"/>
      <c r="AK578" s="147"/>
      <c r="AL578" s="147"/>
      <c r="AM578" s="147"/>
      <c r="AN578" s="147"/>
      <c r="AO578" s="147"/>
      <c r="AP578" s="147"/>
      <c r="AQ578" s="147"/>
      <c r="AR578" s="147"/>
      <c r="AS578" s="147"/>
      <c r="AT578" s="147"/>
      <c r="AU578" s="147"/>
      <c r="AV578" s="147"/>
      <c r="AW578" s="147"/>
      <c r="AX578" s="147"/>
      <c r="AY578" s="147"/>
      <c r="AZ578" s="147"/>
      <c r="BA578" s="147"/>
      <c r="BB578" s="147"/>
      <c r="BC578" s="147"/>
      <c r="BD578" s="147"/>
      <c r="BE578" s="147"/>
      <c r="BF578" s="147"/>
      <c r="BG578" s="147"/>
      <c r="BH578" s="147"/>
    </row>
    <row r="579" spans="1:60" ht="22.5" outlineLevel="1" x14ac:dyDescent="0.2">
      <c r="A579" s="166">
        <v>130</v>
      </c>
      <c r="B579" s="167" t="s">
        <v>761</v>
      </c>
      <c r="C579" s="183" t="s">
        <v>762</v>
      </c>
      <c r="D579" s="168" t="s">
        <v>316</v>
      </c>
      <c r="E579" s="169">
        <v>4</v>
      </c>
      <c r="F579" s="170"/>
      <c r="G579" s="171">
        <f>ROUND(E579*F579,2)</f>
        <v>0</v>
      </c>
      <c r="H579" s="170"/>
      <c r="I579" s="171">
        <f>ROUND(E579*H579,2)</f>
        <v>0</v>
      </c>
      <c r="J579" s="170"/>
      <c r="K579" s="171">
        <f>ROUND(E579*J579,2)</f>
        <v>0</v>
      </c>
      <c r="L579" s="171">
        <v>15</v>
      </c>
      <c r="M579" s="171">
        <f>G579*(1+L579/100)</f>
        <v>0</v>
      </c>
      <c r="N579" s="171">
        <v>0</v>
      </c>
      <c r="O579" s="171">
        <f>ROUND(E579*N579,2)</f>
        <v>0</v>
      </c>
      <c r="P579" s="171">
        <v>0</v>
      </c>
      <c r="Q579" s="171">
        <f>ROUND(E579*P579,2)</f>
        <v>0</v>
      </c>
      <c r="R579" s="171"/>
      <c r="S579" s="171" t="s">
        <v>185</v>
      </c>
      <c r="T579" s="172" t="s">
        <v>186</v>
      </c>
      <c r="U579" s="157">
        <v>0</v>
      </c>
      <c r="V579" s="157">
        <f>ROUND(E579*U579,2)</f>
        <v>0</v>
      </c>
      <c r="W579" s="157"/>
      <c r="X579" s="157" t="s">
        <v>270</v>
      </c>
      <c r="Y579" s="147"/>
      <c r="Z579" s="147"/>
      <c r="AA579" s="147"/>
      <c r="AB579" s="147"/>
      <c r="AC579" s="147"/>
      <c r="AD579" s="147"/>
      <c r="AE579" s="147"/>
      <c r="AF579" s="147"/>
      <c r="AG579" s="147" t="s">
        <v>377</v>
      </c>
      <c r="AH579" s="147"/>
      <c r="AI579" s="147"/>
      <c r="AJ579" s="147"/>
      <c r="AK579" s="147"/>
      <c r="AL579" s="147"/>
      <c r="AM579" s="147"/>
      <c r="AN579" s="147"/>
      <c r="AO579" s="147"/>
      <c r="AP579" s="147"/>
      <c r="AQ579" s="147"/>
      <c r="AR579" s="147"/>
      <c r="AS579" s="147"/>
      <c r="AT579" s="147"/>
      <c r="AU579" s="147"/>
      <c r="AV579" s="147"/>
      <c r="AW579" s="147"/>
      <c r="AX579" s="147"/>
      <c r="AY579" s="147"/>
      <c r="AZ579" s="147"/>
      <c r="BA579" s="147"/>
      <c r="BB579" s="147"/>
      <c r="BC579" s="147"/>
      <c r="BD579" s="147"/>
      <c r="BE579" s="147"/>
      <c r="BF579" s="147"/>
      <c r="BG579" s="147"/>
      <c r="BH579" s="147"/>
    </row>
    <row r="580" spans="1:60" outlineLevel="1" x14ac:dyDescent="0.2">
      <c r="A580" s="154"/>
      <c r="B580" s="155"/>
      <c r="C580" s="192" t="s">
        <v>763</v>
      </c>
      <c r="D580" s="187"/>
      <c r="E580" s="188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157"/>
      <c r="S580" s="157"/>
      <c r="T580" s="157"/>
      <c r="U580" s="157"/>
      <c r="V580" s="157"/>
      <c r="W580" s="157"/>
      <c r="X580" s="157"/>
      <c r="Y580" s="147"/>
      <c r="Z580" s="147"/>
      <c r="AA580" s="147"/>
      <c r="AB580" s="147"/>
      <c r="AC580" s="147"/>
      <c r="AD580" s="147"/>
      <c r="AE580" s="147"/>
      <c r="AF580" s="147"/>
      <c r="AG580" s="147" t="s">
        <v>225</v>
      </c>
      <c r="AH580" s="147">
        <v>0</v>
      </c>
      <c r="AI580" s="147"/>
      <c r="AJ580" s="147"/>
      <c r="AK580" s="147"/>
      <c r="AL580" s="147"/>
      <c r="AM580" s="147"/>
      <c r="AN580" s="147"/>
      <c r="AO580" s="147"/>
      <c r="AP580" s="147"/>
      <c r="AQ580" s="147"/>
      <c r="AR580" s="147"/>
      <c r="AS580" s="147"/>
      <c r="AT580" s="147"/>
      <c r="AU580" s="147"/>
      <c r="AV580" s="147"/>
      <c r="AW580" s="147"/>
      <c r="AX580" s="147"/>
      <c r="AY580" s="147"/>
      <c r="AZ580" s="147"/>
      <c r="BA580" s="147"/>
      <c r="BB580" s="147"/>
      <c r="BC580" s="147"/>
      <c r="BD580" s="147"/>
      <c r="BE580" s="147"/>
      <c r="BF580" s="147"/>
      <c r="BG580" s="147"/>
      <c r="BH580" s="147"/>
    </row>
    <row r="581" spans="1:60" outlineLevel="1" x14ac:dyDescent="0.2">
      <c r="A581" s="154"/>
      <c r="B581" s="155"/>
      <c r="C581" s="193" t="s">
        <v>299</v>
      </c>
      <c r="D581" s="189"/>
      <c r="E581" s="190"/>
      <c r="F581" s="157"/>
      <c r="G581" s="157"/>
      <c r="H581" s="157"/>
      <c r="I581" s="157"/>
      <c r="J581" s="157"/>
      <c r="K581" s="157"/>
      <c r="L581" s="157"/>
      <c r="M581" s="157"/>
      <c r="N581" s="157"/>
      <c r="O581" s="157"/>
      <c r="P581" s="157"/>
      <c r="Q581" s="157"/>
      <c r="R581" s="157"/>
      <c r="S581" s="157"/>
      <c r="T581" s="157"/>
      <c r="U581" s="157"/>
      <c r="V581" s="157"/>
      <c r="W581" s="157"/>
      <c r="X581" s="157"/>
      <c r="Y581" s="147"/>
      <c r="Z581" s="147"/>
      <c r="AA581" s="147"/>
      <c r="AB581" s="147"/>
      <c r="AC581" s="147"/>
      <c r="AD581" s="147"/>
      <c r="AE581" s="147"/>
      <c r="AF581" s="147"/>
      <c r="AG581" s="147" t="s">
        <v>225</v>
      </c>
      <c r="AH581" s="147"/>
      <c r="AI581" s="147"/>
      <c r="AJ581" s="147"/>
      <c r="AK581" s="147"/>
      <c r="AL581" s="147"/>
      <c r="AM581" s="147"/>
      <c r="AN581" s="147"/>
      <c r="AO581" s="147"/>
      <c r="AP581" s="147"/>
      <c r="AQ581" s="147"/>
      <c r="AR581" s="147"/>
      <c r="AS581" s="147"/>
      <c r="AT581" s="147"/>
      <c r="AU581" s="147"/>
      <c r="AV581" s="147"/>
      <c r="AW581" s="147"/>
      <c r="AX581" s="147"/>
      <c r="AY581" s="147"/>
      <c r="AZ581" s="147"/>
      <c r="BA581" s="147"/>
      <c r="BB581" s="147"/>
      <c r="BC581" s="147"/>
      <c r="BD581" s="147"/>
      <c r="BE581" s="147"/>
      <c r="BF581" s="147"/>
      <c r="BG581" s="147"/>
      <c r="BH581" s="147"/>
    </row>
    <row r="582" spans="1:60" outlineLevel="1" x14ac:dyDescent="0.2">
      <c r="A582" s="154"/>
      <c r="B582" s="155"/>
      <c r="C582" s="194" t="s">
        <v>764</v>
      </c>
      <c r="D582" s="189"/>
      <c r="E582" s="190">
        <v>28</v>
      </c>
      <c r="F582" s="157"/>
      <c r="G582" s="157"/>
      <c r="H582" s="157"/>
      <c r="I582" s="157"/>
      <c r="J582" s="157"/>
      <c r="K582" s="157"/>
      <c r="L582" s="157"/>
      <c r="M582" s="157"/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47"/>
      <c r="Z582" s="147"/>
      <c r="AA582" s="147"/>
      <c r="AB582" s="147"/>
      <c r="AC582" s="147"/>
      <c r="AD582" s="147"/>
      <c r="AE582" s="147"/>
      <c r="AF582" s="147"/>
      <c r="AG582" s="147" t="s">
        <v>225</v>
      </c>
      <c r="AH582" s="147">
        <v>2</v>
      </c>
      <c r="AI582" s="147"/>
      <c r="AJ582" s="147"/>
      <c r="AK582" s="147"/>
      <c r="AL582" s="147"/>
      <c r="AM582" s="147"/>
      <c r="AN582" s="147"/>
      <c r="AO582" s="147"/>
      <c r="AP582" s="147"/>
      <c r="AQ582" s="147"/>
      <c r="AR582" s="147"/>
      <c r="AS582" s="147"/>
      <c r="AT582" s="147"/>
      <c r="AU582" s="147"/>
      <c r="AV582" s="147"/>
      <c r="AW582" s="147"/>
      <c r="AX582" s="147"/>
      <c r="AY582" s="147"/>
      <c r="AZ582" s="147"/>
      <c r="BA582" s="147"/>
      <c r="BB582" s="147"/>
      <c r="BC582" s="147"/>
      <c r="BD582" s="147"/>
      <c r="BE582" s="147"/>
      <c r="BF582" s="147"/>
      <c r="BG582" s="147"/>
      <c r="BH582" s="147"/>
    </row>
    <row r="583" spans="1:60" outlineLevel="1" x14ac:dyDescent="0.2">
      <c r="A583" s="154"/>
      <c r="B583" s="155"/>
      <c r="C583" s="193" t="s">
        <v>302</v>
      </c>
      <c r="D583" s="189"/>
      <c r="E583" s="190"/>
      <c r="F583" s="157"/>
      <c r="G583" s="157"/>
      <c r="H583" s="157"/>
      <c r="I583" s="157"/>
      <c r="J583" s="157"/>
      <c r="K583" s="157"/>
      <c r="L583" s="157"/>
      <c r="M583" s="157"/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47"/>
      <c r="Z583" s="147"/>
      <c r="AA583" s="147"/>
      <c r="AB583" s="147"/>
      <c r="AC583" s="147"/>
      <c r="AD583" s="147"/>
      <c r="AE583" s="147"/>
      <c r="AF583" s="147"/>
      <c r="AG583" s="147" t="s">
        <v>225</v>
      </c>
      <c r="AH583" s="147"/>
      <c r="AI583" s="147"/>
      <c r="AJ583" s="147"/>
      <c r="AK583" s="147"/>
      <c r="AL583" s="147"/>
      <c r="AM583" s="147"/>
      <c r="AN583" s="147"/>
      <c r="AO583" s="147"/>
      <c r="AP583" s="147"/>
      <c r="AQ583" s="147"/>
      <c r="AR583" s="147"/>
      <c r="AS583" s="147"/>
      <c r="AT583" s="147"/>
      <c r="AU583" s="147"/>
      <c r="AV583" s="147"/>
      <c r="AW583" s="147"/>
      <c r="AX583" s="147"/>
      <c r="AY583" s="147"/>
      <c r="AZ583" s="147"/>
      <c r="BA583" s="147"/>
      <c r="BB583" s="147"/>
      <c r="BC583" s="147"/>
      <c r="BD583" s="147"/>
      <c r="BE583" s="147"/>
      <c r="BF583" s="147"/>
      <c r="BG583" s="147"/>
      <c r="BH583" s="147"/>
    </row>
    <row r="584" spans="1:60" outlineLevel="1" x14ac:dyDescent="0.2">
      <c r="A584" s="154"/>
      <c r="B584" s="155"/>
      <c r="C584" s="192" t="s">
        <v>765</v>
      </c>
      <c r="D584" s="187"/>
      <c r="E584" s="188">
        <v>4</v>
      </c>
      <c r="F584" s="157"/>
      <c r="G584" s="157"/>
      <c r="H584" s="157"/>
      <c r="I584" s="157"/>
      <c r="J584" s="157"/>
      <c r="K584" s="157"/>
      <c r="L584" s="157"/>
      <c r="M584" s="157"/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47"/>
      <c r="Z584" s="147"/>
      <c r="AA584" s="147"/>
      <c r="AB584" s="147"/>
      <c r="AC584" s="147"/>
      <c r="AD584" s="147"/>
      <c r="AE584" s="147"/>
      <c r="AF584" s="147"/>
      <c r="AG584" s="147" t="s">
        <v>225</v>
      </c>
      <c r="AH584" s="147">
        <v>0</v>
      </c>
      <c r="AI584" s="147"/>
      <c r="AJ584" s="147"/>
      <c r="AK584" s="147"/>
      <c r="AL584" s="147"/>
      <c r="AM584" s="147"/>
      <c r="AN584" s="147"/>
      <c r="AO584" s="147"/>
      <c r="AP584" s="147"/>
      <c r="AQ584" s="147"/>
      <c r="AR584" s="147"/>
      <c r="AS584" s="147"/>
      <c r="AT584" s="147"/>
      <c r="AU584" s="147"/>
      <c r="AV584" s="147"/>
      <c r="AW584" s="147"/>
      <c r="AX584" s="147"/>
      <c r="AY584" s="147"/>
      <c r="AZ584" s="147"/>
      <c r="BA584" s="147"/>
      <c r="BB584" s="147"/>
      <c r="BC584" s="147"/>
      <c r="BD584" s="147"/>
      <c r="BE584" s="147"/>
      <c r="BF584" s="147"/>
      <c r="BG584" s="147"/>
      <c r="BH584" s="147"/>
    </row>
    <row r="585" spans="1:60" ht="22.5" outlineLevel="1" x14ac:dyDescent="0.2">
      <c r="A585" s="166">
        <v>131</v>
      </c>
      <c r="B585" s="167" t="s">
        <v>766</v>
      </c>
      <c r="C585" s="183" t="s">
        <v>767</v>
      </c>
      <c r="D585" s="168" t="s">
        <v>316</v>
      </c>
      <c r="E585" s="169">
        <v>168</v>
      </c>
      <c r="F585" s="170"/>
      <c r="G585" s="171">
        <f>ROUND(E585*F585,2)</f>
        <v>0</v>
      </c>
      <c r="H585" s="170"/>
      <c r="I585" s="171">
        <f>ROUND(E585*H585,2)</f>
        <v>0</v>
      </c>
      <c r="J585" s="170"/>
      <c r="K585" s="171">
        <f>ROUND(E585*J585,2)</f>
        <v>0</v>
      </c>
      <c r="L585" s="171">
        <v>15</v>
      </c>
      <c r="M585" s="171">
        <f>G585*(1+L585/100)</f>
        <v>0</v>
      </c>
      <c r="N585" s="171">
        <v>0</v>
      </c>
      <c r="O585" s="171">
        <f>ROUND(E585*N585,2)</f>
        <v>0</v>
      </c>
      <c r="P585" s="171">
        <v>0</v>
      </c>
      <c r="Q585" s="171">
        <f>ROUND(E585*P585,2)</f>
        <v>0</v>
      </c>
      <c r="R585" s="171"/>
      <c r="S585" s="171" t="s">
        <v>185</v>
      </c>
      <c r="T585" s="172" t="s">
        <v>186</v>
      </c>
      <c r="U585" s="157">
        <v>0</v>
      </c>
      <c r="V585" s="157">
        <f>ROUND(E585*U585,2)</f>
        <v>0</v>
      </c>
      <c r="W585" s="157"/>
      <c r="X585" s="157" t="s">
        <v>270</v>
      </c>
      <c r="Y585" s="147"/>
      <c r="Z585" s="147"/>
      <c r="AA585" s="147"/>
      <c r="AB585" s="147"/>
      <c r="AC585" s="147"/>
      <c r="AD585" s="147"/>
      <c r="AE585" s="147"/>
      <c r="AF585" s="147"/>
      <c r="AG585" s="147" t="s">
        <v>377</v>
      </c>
      <c r="AH585" s="147"/>
      <c r="AI585" s="147"/>
      <c r="AJ585" s="147"/>
      <c r="AK585" s="147"/>
      <c r="AL585" s="147"/>
      <c r="AM585" s="147"/>
      <c r="AN585" s="147"/>
      <c r="AO585" s="147"/>
      <c r="AP585" s="147"/>
      <c r="AQ585" s="147"/>
      <c r="AR585" s="147"/>
      <c r="AS585" s="147"/>
      <c r="AT585" s="147"/>
      <c r="AU585" s="147"/>
      <c r="AV585" s="147"/>
      <c r="AW585" s="147"/>
      <c r="AX585" s="147"/>
      <c r="AY585" s="147"/>
      <c r="AZ585" s="147"/>
      <c r="BA585" s="147"/>
      <c r="BB585" s="147"/>
      <c r="BC585" s="147"/>
      <c r="BD585" s="147"/>
      <c r="BE585" s="147"/>
      <c r="BF585" s="147"/>
      <c r="BG585" s="147"/>
      <c r="BH585" s="147"/>
    </row>
    <row r="586" spans="1:60" outlineLevel="1" x14ac:dyDescent="0.2">
      <c r="A586" s="154"/>
      <c r="B586" s="155"/>
      <c r="C586" s="192" t="s">
        <v>768</v>
      </c>
      <c r="D586" s="187"/>
      <c r="E586" s="188">
        <v>24</v>
      </c>
      <c r="F586" s="157"/>
      <c r="G586" s="157"/>
      <c r="H586" s="157"/>
      <c r="I586" s="157"/>
      <c r="J586" s="157"/>
      <c r="K586" s="157"/>
      <c r="L586" s="157"/>
      <c r="M586" s="157"/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47"/>
      <c r="Z586" s="147"/>
      <c r="AA586" s="147"/>
      <c r="AB586" s="147"/>
      <c r="AC586" s="147"/>
      <c r="AD586" s="147"/>
      <c r="AE586" s="147"/>
      <c r="AF586" s="147"/>
      <c r="AG586" s="147" t="s">
        <v>225</v>
      </c>
      <c r="AH586" s="147">
        <v>0</v>
      </c>
      <c r="AI586" s="147"/>
      <c r="AJ586" s="147"/>
      <c r="AK586" s="147"/>
      <c r="AL586" s="147"/>
      <c r="AM586" s="147"/>
      <c r="AN586" s="147"/>
      <c r="AO586" s="147"/>
      <c r="AP586" s="147"/>
      <c r="AQ586" s="147"/>
      <c r="AR586" s="147"/>
      <c r="AS586" s="147"/>
      <c r="AT586" s="147"/>
      <c r="AU586" s="147"/>
      <c r="AV586" s="147"/>
      <c r="AW586" s="147"/>
      <c r="AX586" s="147"/>
      <c r="AY586" s="147"/>
      <c r="AZ586" s="147"/>
      <c r="BA586" s="147"/>
      <c r="BB586" s="147"/>
      <c r="BC586" s="147"/>
      <c r="BD586" s="147"/>
      <c r="BE586" s="147"/>
      <c r="BF586" s="147"/>
      <c r="BG586" s="147"/>
      <c r="BH586" s="147"/>
    </row>
    <row r="587" spans="1:60" outlineLevel="1" x14ac:dyDescent="0.2">
      <c r="A587" s="154"/>
      <c r="B587" s="155"/>
      <c r="C587" s="192" t="s">
        <v>769</v>
      </c>
      <c r="D587" s="187"/>
      <c r="E587" s="188">
        <v>144</v>
      </c>
      <c r="F587" s="157"/>
      <c r="G587" s="157"/>
      <c r="H587" s="157"/>
      <c r="I587" s="157"/>
      <c r="J587" s="157"/>
      <c r="K587" s="157"/>
      <c r="L587" s="157"/>
      <c r="M587" s="157"/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47"/>
      <c r="Z587" s="147"/>
      <c r="AA587" s="147"/>
      <c r="AB587" s="147"/>
      <c r="AC587" s="147"/>
      <c r="AD587" s="147"/>
      <c r="AE587" s="147"/>
      <c r="AF587" s="147"/>
      <c r="AG587" s="147" t="s">
        <v>225</v>
      </c>
      <c r="AH587" s="147">
        <v>0</v>
      </c>
      <c r="AI587" s="147"/>
      <c r="AJ587" s="147"/>
      <c r="AK587" s="147"/>
      <c r="AL587" s="147"/>
      <c r="AM587" s="147"/>
      <c r="AN587" s="147"/>
      <c r="AO587" s="147"/>
      <c r="AP587" s="147"/>
      <c r="AQ587" s="147"/>
      <c r="AR587" s="147"/>
      <c r="AS587" s="147"/>
      <c r="AT587" s="147"/>
      <c r="AU587" s="147"/>
      <c r="AV587" s="147"/>
      <c r="AW587" s="147"/>
      <c r="AX587" s="147"/>
      <c r="AY587" s="147"/>
      <c r="AZ587" s="147"/>
      <c r="BA587" s="147"/>
      <c r="BB587" s="147"/>
      <c r="BC587" s="147"/>
      <c r="BD587" s="147"/>
      <c r="BE587" s="147"/>
      <c r="BF587" s="147"/>
      <c r="BG587" s="147"/>
      <c r="BH587" s="147"/>
    </row>
    <row r="588" spans="1:60" ht="22.5" outlineLevel="1" x14ac:dyDescent="0.2">
      <c r="A588" s="166">
        <v>132</v>
      </c>
      <c r="B588" s="167" t="s">
        <v>738</v>
      </c>
      <c r="C588" s="183" t="s">
        <v>770</v>
      </c>
      <c r="D588" s="168" t="s">
        <v>381</v>
      </c>
      <c r="E588" s="169">
        <v>48</v>
      </c>
      <c r="F588" s="170"/>
      <c r="G588" s="171">
        <f>ROUND(E588*F588,2)</f>
        <v>0</v>
      </c>
      <c r="H588" s="170"/>
      <c r="I588" s="171">
        <f>ROUND(E588*H588,2)</f>
        <v>0</v>
      </c>
      <c r="J588" s="170"/>
      <c r="K588" s="171">
        <f>ROUND(E588*J588,2)</f>
        <v>0</v>
      </c>
      <c r="L588" s="171">
        <v>15</v>
      </c>
      <c r="M588" s="171">
        <f>G588*(1+L588/100)</f>
        <v>0</v>
      </c>
      <c r="N588" s="171">
        <v>0</v>
      </c>
      <c r="O588" s="171">
        <f>ROUND(E588*N588,2)</f>
        <v>0</v>
      </c>
      <c r="P588" s="171">
        <v>0</v>
      </c>
      <c r="Q588" s="171">
        <f>ROUND(E588*P588,2)</f>
        <v>0</v>
      </c>
      <c r="R588" s="171"/>
      <c r="S588" s="171" t="s">
        <v>185</v>
      </c>
      <c r="T588" s="172" t="s">
        <v>186</v>
      </c>
      <c r="U588" s="157">
        <v>0</v>
      </c>
      <c r="V588" s="157">
        <f>ROUND(E588*U588,2)</f>
        <v>0</v>
      </c>
      <c r="W588" s="157"/>
      <c r="X588" s="157" t="s">
        <v>270</v>
      </c>
      <c r="Y588" s="147"/>
      <c r="Z588" s="147"/>
      <c r="AA588" s="147"/>
      <c r="AB588" s="147"/>
      <c r="AC588" s="147"/>
      <c r="AD588" s="147"/>
      <c r="AE588" s="147"/>
      <c r="AF588" s="147"/>
      <c r="AG588" s="147" t="s">
        <v>377</v>
      </c>
      <c r="AH588" s="147"/>
      <c r="AI588" s="147"/>
      <c r="AJ588" s="147"/>
      <c r="AK588" s="147"/>
      <c r="AL588" s="147"/>
      <c r="AM588" s="147"/>
      <c r="AN588" s="147"/>
      <c r="AO588" s="147"/>
      <c r="AP588" s="147"/>
      <c r="AQ588" s="147"/>
      <c r="AR588" s="147"/>
      <c r="AS588" s="147"/>
      <c r="AT588" s="147"/>
      <c r="AU588" s="147"/>
      <c r="AV588" s="147"/>
      <c r="AW588" s="147"/>
      <c r="AX588" s="147"/>
      <c r="AY588" s="147"/>
      <c r="AZ588" s="147"/>
      <c r="BA588" s="147"/>
      <c r="BB588" s="147"/>
      <c r="BC588" s="147"/>
      <c r="BD588" s="147"/>
      <c r="BE588" s="147"/>
      <c r="BF588" s="147"/>
      <c r="BG588" s="147"/>
      <c r="BH588" s="147"/>
    </row>
    <row r="589" spans="1:60" outlineLevel="1" x14ac:dyDescent="0.2">
      <c r="A589" s="154"/>
      <c r="B589" s="155"/>
      <c r="C589" s="192" t="s">
        <v>771</v>
      </c>
      <c r="D589" s="187"/>
      <c r="E589" s="188">
        <v>48</v>
      </c>
      <c r="F589" s="157"/>
      <c r="G589" s="157"/>
      <c r="H589" s="157"/>
      <c r="I589" s="157"/>
      <c r="J589" s="157"/>
      <c r="K589" s="157"/>
      <c r="L589" s="157"/>
      <c r="M589" s="157"/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47"/>
      <c r="Z589" s="147"/>
      <c r="AA589" s="147"/>
      <c r="AB589" s="147"/>
      <c r="AC589" s="147"/>
      <c r="AD589" s="147"/>
      <c r="AE589" s="147"/>
      <c r="AF589" s="147"/>
      <c r="AG589" s="147" t="s">
        <v>225</v>
      </c>
      <c r="AH589" s="147">
        <v>0</v>
      </c>
      <c r="AI589" s="147"/>
      <c r="AJ589" s="147"/>
      <c r="AK589" s="147"/>
      <c r="AL589" s="147"/>
      <c r="AM589" s="147"/>
      <c r="AN589" s="147"/>
      <c r="AO589" s="147"/>
      <c r="AP589" s="147"/>
      <c r="AQ589" s="147"/>
      <c r="AR589" s="147"/>
      <c r="AS589" s="147"/>
      <c r="AT589" s="147"/>
      <c r="AU589" s="147"/>
      <c r="AV589" s="147"/>
      <c r="AW589" s="147"/>
      <c r="AX589" s="147"/>
      <c r="AY589" s="147"/>
      <c r="AZ589" s="147"/>
      <c r="BA589" s="147"/>
      <c r="BB589" s="147"/>
      <c r="BC589" s="147"/>
      <c r="BD589" s="147"/>
      <c r="BE589" s="147"/>
      <c r="BF589" s="147"/>
      <c r="BG589" s="147"/>
      <c r="BH589" s="147"/>
    </row>
    <row r="590" spans="1:60" ht="22.5" outlineLevel="1" x14ac:dyDescent="0.2">
      <c r="A590" s="166">
        <v>133</v>
      </c>
      <c r="B590" s="167" t="s">
        <v>740</v>
      </c>
      <c r="C590" s="183" t="s">
        <v>772</v>
      </c>
      <c r="D590" s="168" t="s">
        <v>381</v>
      </c>
      <c r="E590" s="169">
        <v>26.8</v>
      </c>
      <c r="F590" s="170"/>
      <c r="G590" s="171">
        <f>ROUND(E590*F590,2)</f>
        <v>0</v>
      </c>
      <c r="H590" s="170"/>
      <c r="I590" s="171">
        <f>ROUND(E590*H590,2)</f>
        <v>0</v>
      </c>
      <c r="J590" s="170"/>
      <c r="K590" s="171">
        <f>ROUND(E590*J590,2)</f>
        <v>0</v>
      </c>
      <c r="L590" s="171">
        <v>15</v>
      </c>
      <c r="M590" s="171">
        <f>G590*(1+L590/100)</f>
        <v>0</v>
      </c>
      <c r="N590" s="171">
        <v>0</v>
      </c>
      <c r="O590" s="171">
        <f>ROUND(E590*N590,2)</f>
        <v>0</v>
      </c>
      <c r="P590" s="171">
        <v>0</v>
      </c>
      <c r="Q590" s="171">
        <f>ROUND(E590*P590,2)</f>
        <v>0</v>
      </c>
      <c r="R590" s="171"/>
      <c r="S590" s="171" t="s">
        <v>185</v>
      </c>
      <c r="T590" s="172" t="s">
        <v>186</v>
      </c>
      <c r="U590" s="157">
        <v>0</v>
      </c>
      <c r="V590" s="157">
        <f>ROUND(E590*U590,2)</f>
        <v>0</v>
      </c>
      <c r="W590" s="157"/>
      <c r="X590" s="157" t="s">
        <v>270</v>
      </c>
      <c r="Y590" s="147"/>
      <c r="Z590" s="147"/>
      <c r="AA590" s="147"/>
      <c r="AB590" s="147"/>
      <c r="AC590" s="147"/>
      <c r="AD590" s="147"/>
      <c r="AE590" s="147"/>
      <c r="AF590" s="147"/>
      <c r="AG590" s="147" t="s">
        <v>377</v>
      </c>
      <c r="AH590" s="147"/>
      <c r="AI590" s="147"/>
      <c r="AJ590" s="147"/>
      <c r="AK590" s="147"/>
      <c r="AL590" s="147"/>
      <c r="AM590" s="147"/>
      <c r="AN590" s="147"/>
      <c r="AO590" s="147"/>
      <c r="AP590" s="147"/>
      <c r="AQ590" s="147"/>
      <c r="AR590" s="147"/>
      <c r="AS590" s="147"/>
      <c r="AT590" s="147"/>
      <c r="AU590" s="147"/>
      <c r="AV590" s="147"/>
      <c r="AW590" s="147"/>
      <c r="AX590" s="147"/>
      <c r="AY590" s="147"/>
      <c r="AZ590" s="147"/>
      <c r="BA590" s="147"/>
      <c r="BB590" s="147"/>
      <c r="BC590" s="147"/>
      <c r="BD590" s="147"/>
      <c r="BE590" s="147"/>
      <c r="BF590" s="147"/>
      <c r="BG590" s="147"/>
      <c r="BH590" s="147"/>
    </row>
    <row r="591" spans="1:60" outlineLevel="1" x14ac:dyDescent="0.2">
      <c r="A591" s="154"/>
      <c r="B591" s="155"/>
      <c r="C591" s="192" t="s">
        <v>773</v>
      </c>
      <c r="D591" s="187"/>
      <c r="E591" s="188">
        <v>26.8</v>
      </c>
      <c r="F591" s="157"/>
      <c r="G591" s="157"/>
      <c r="H591" s="157"/>
      <c r="I591" s="157"/>
      <c r="J591" s="157"/>
      <c r="K591" s="157"/>
      <c r="L591" s="157"/>
      <c r="M591" s="157"/>
      <c r="N591" s="157"/>
      <c r="O591" s="157"/>
      <c r="P591" s="157"/>
      <c r="Q591" s="157"/>
      <c r="R591" s="157"/>
      <c r="S591" s="157"/>
      <c r="T591" s="157"/>
      <c r="U591" s="157"/>
      <c r="V591" s="157"/>
      <c r="W591" s="157"/>
      <c r="X591" s="157"/>
      <c r="Y591" s="147"/>
      <c r="Z591" s="147"/>
      <c r="AA591" s="147"/>
      <c r="AB591" s="147"/>
      <c r="AC591" s="147"/>
      <c r="AD591" s="147"/>
      <c r="AE591" s="147"/>
      <c r="AF591" s="147"/>
      <c r="AG591" s="147" t="s">
        <v>225</v>
      </c>
      <c r="AH591" s="147">
        <v>0</v>
      </c>
      <c r="AI591" s="147"/>
      <c r="AJ591" s="147"/>
      <c r="AK591" s="147"/>
      <c r="AL591" s="147"/>
      <c r="AM591" s="147"/>
      <c r="AN591" s="147"/>
      <c r="AO591" s="147"/>
      <c r="AP591" s="147"/>
      <c r="AQ591" s="147"/>
      <c r="AR591" s="147"/>
      <c r="AS591" s="147"/>
      <c r="AT591" s="147"/>
      <c r="AU591" s="147"/>
      <c r="AV591" s="147"/>
      <c r="AW591" s="147"/>
      <c r="AX591" s="147"/>
      <c r="AY591" s="147"/>
      <c r="AZ591" s="147"/>
      <c r="BA591" s="147"/>
      <c r="BB591" s="147"/>
      <c r="BC591" s="147"/>
      <c r="BD591" s="147"/>
      <c r="BE591" s="147"/>
      <c r="BF591" s="147"/>
      <c r="BG591" s="147"/>
      <c r="BH591" s="147"/>
    </row>
    <row r="592" spans="1:60" outlineLevel="1" x14ac:dyDescent="0.2">
      <c r="A592" s="154">
        <v>134</v>
      </c>
      <c r="B592" s="155" t="s">
        <v>774</v>
      </c>
      <c r="C592" s="195" t="s">
        <v>775</v>
      </c>
      <c r="D592" s="156" t="s">
        <v>0</v>
      </c>
      <c r="E592" s="191"/>
      <c r="F592" s="158"/>
      <c r="G592" s="157">
        <f>ROUND(E592*F592,2)</f>
        <v>0</v>
      </c>
      <c r="H592" s="158"/>
      <c r="I592" s="157">
        <f>ROUND(E592*H592,2)</f>
        <v>0</v>
      </c>
      <c r="J592" s="158"/>
      <c r="K592" s="157">
        <f>ROUND(E592*J592,2)</f>
        <v>0</v>
      </c>
      <c r="L592" s="157">
        <v>15</v>
      </c>
      <c r="M592" s="157">
        <f>G592*(1+L592/100)</f>
        <v>0</v>
      </c>
      <c r="N592" s="157">
        <v>0</v>
      </c>
      <c r="O592" s="157">
        <f>ROUND(E592*N592,2)</f>
        <v>0</v>
      </c>
      <c r="P592" s="157">
        <v>0</v>
      </c>
      <c r="Q592" s="157">
        <f>ROUND(E592*P592,2)</f>
        <v>0</v>
      </c>
      <c r="R592" s="157"/>
      <c r="S592" s="157" t="s">
        <v>222</v>
      </c>
      <c r="T592" s="157" t="s">
        <v>223</v>
      </c>
      <c r="U592" s="157">
        <v>0</v>
      </c>
      <c r="V592" s="157">
        <f>ROUND(E592*U592,2)</f>
        <v>0</v>
      </c>
      <c r="W592" s="157"/>
      <c r="X592" s="157" t="s">
        <v>694</v>
      </c>
      <c r="Y592" s="147"/>
      <c r="Z592" s="147"/>
      <c r="AA592" s="147"/>
      <c r="AB592" s="147"/>
      <c r="AC592" s="147"/>
      <c r="AD592" s="147"/>
      <c r="AE592" s="147"/>
      <c r="AF592" s="147"/>
      <c r="AG592" s="147" t="s">
        <v>695</v>
      </c>
      <c r="AH592" s="147"/>
      <c r="AI592" s="147"/>
      <c r="AJ592" s="147"/>
      <c r="AK592" s="147"/>
      <c r="AL592" s="147"/>
      <c r="AM592" s="147"/>
      <c r="AN592" s="147"/>
      <c r="AO592" s="147"/>
      <c r="AP592" s="147"/>
      <c r="AQ592" s="147"/>
      <c r="AR592" s="147"/>
      <c r="AS592" s="147"/>
      <c r="AT592" s="147"/>
      <c r="AU592" s="147"/>
      <c r="AV592" s="147"/>
      <c r="AW592" s="147"/>
      <c r="AX592" s="147"/>
      <c r="AY592" s="147"/>
      <c r="AZ592" s="147"/>
      <c r="BA592" s="147"/>
      <c r="BB592" s="147"/>
      <c r="BC592" s="147"/>
      <c r="BD592" s="147"/>
      <c r="BE592" s="147"/>
      <c r="BF592" s="147"/>
      <c r="BG592" s="147"/>
      <c r="BH592" s="147"/>
    </row>
    <row r="593" spans="1:60" x14ac:dyDescent="0.2">
      <c r="A593" s="160" t="s">
        <v>180</v>
      </c>
      <c r="B593" s="161" t="s">
        <v>134</v>
      </c>
      <c r="C593" s="181" t="s">
        <v>135</v>
      </c>
      <c r="D593" s="162"/>
      <c r="E593" s="163"/>
      <c r="F593" s="164"/>
      <c r="G593" s="164">
        <f>SUMIF(AG594:AG605,"&lt;&gt;NOR",G594:G605)</f>
        <v>0</v>
      </c>
      <c r="H593" s="164"/>
      <c r="I593" s="164">
        <f>SUM(I594:I605)</f>
        <v>0</v>
      </c>
      <c r="J593" s="164"/>
      <c r="K593" s="164">
        <f>SUM(K594:K605)</f>
        <v>0</v>
      </c>
      <c r="L593" s="164"/>
      <c r="M593" s="164">
        <f>SUM(M594:M605)</f>
        <v>0</v>
      </c>
      <c r="N593" s="164"/>
      <c r="O593" s="164">
        <f>SUM(O594:O605)</f>
        <v>0.01</v>
      </c>
      <c r="P593" s="164"/>
      <c r="Q593" s="164">
        <f>SUM(Q594:Q605)</f>
        <v>3.4099999999999997</v>
      </c>
      <c r="R593" s="164"/>
      <c r="S593" s="164"/>
      <c r="T593" s="165"/>
      <c r="U593" s="159"/>
      <c r="V593" s="159">
        <f>SUM(V594:V605)</f>
        <v>53.2</v>
      </c>
      <c r="W593" s="159"/>
      <c r="X593" s="159"/>
      <c r="AG593" t="s">
        <v>181</v>
      </c>
    </row>
    <row r="594" spans="1:60" outlineLevel="1" x14ac:dyDescent="0.2">
      <c r="A594" s="173">
        <v>135</v>
      </c>
      <c r="B594" s="174" t="s">
        <v>776</v>
      </c>
      <c r="C594" s="182" t="s">
        <v>777</v>
      </c>
      <c r="D594" s="175" t="s">
        <v>316</v>
      </c>
      <c r="E594" s="176">
        <v>4</v>
      </c>
      <c r="F594" s="177"/>
      <c r="G594" s="178">
        <f>ROUND(E594*F594,2)</f>
        <v>0</v>
      </c>
      <c r="H594" s="177"/>
      <c r="I594" s="178">
        <f>ROUND(E594*H594,2)</f>
        <v>0</v>
      </c>
      <c r="J594" s="177"/>
      <c r="K594" s="178">
        <f>ROUND(E594*J594,2)</f>
        <v>0</v>
      </c>
      <c r="L594" s="178">
        <v>15</v>
      </c>
      <c r="M594" s="178">
        <f>G594*(1+L594/100)</f>
        <v>0</v>
      </c>
      <c r="N594" s="178">
        <v>0</v>
      </c>
      <c r="O594" s="178">
        <f>ROUND(E594*N594,2)</f>
        <v>0</v>
      </c>
      <c r="P594" s="178">
        <v>0</v>
      </c>
      <c r="Q594" s="178">
        <f>ROUND(E594*P594,2)</f>
        <v>0</v>
      </c>
      <c r="R594" s="178"/>
      <c r="S594" s="178" t="s">
        <v>185</v>
      </c>
      <c r="T594" s="179" t="s">
        <v>186</v>
      </c>
      <c r="U594" s="157">
        <v>0.65</v>
      </c>
      <c r="V594" s="157">
        <f>ROUND(E594*U594,2)</f>
        <v>2.6</v>
      </c>
      <c r="W594" s="157"/>
      <c r="X594" s="157" t="s">
        <v>187</v>
      </c>
      <c r="Y594" s="147"/>
      <c r="Z594" s="147"/>
      <c r="AA594" s="147"/>
      <c r="AB594" s="147"/>
      <c r="AC594" s="147"/>
      <c r="AD594" s="147"/>
      <c r="AE594" s="147"/>
      <c r="AF594" s="147"/>
      <c r="AG594" s="147" t="s">
        <v>778</v>
      </c>
      <c r="AH594" s="147"/>
      <c r="AI594" s="147"/>
      <c r="AJ594" s="147"/>
      <c r="AK594" s="147"/>
      <c r="AL594" s="147"/>
      <c r="AM594" s="147"/>
      <c r="AN594" s="147"/>
      <c r="AO594" s="147"/>
      <c r="AP594" s="147"/>
      <c r="AQ594" s="147"/>
      <c r="AR594" s="147"/>
      <c r="AS594" s="147"/>
      <c r="AT594" s="147"/>
      <c r="AU594" s="147"/>
      <c r="AV594" s="147"/>
      <c r="AW594" s="147"/>
      <c r="AX594" s="147"/>
      <c r="AY594" s="147"/>
      <c r="AZ594" s="147"/>
      <c r="BA594" s="147"/>
      <c r="BB594" s="147"/>
      <c r="BC594" s="147"/>
      <c r="BD594" s="147"/>
      <c r="BE594" s="147"/>
      <c r="BF594" s="147"/>
      <c r="BG594" s="147"/>
      <c r="BH594" s="147"/>
    </row>
    <row r="595" spans="1:60" outlineLevel="1" x14ac:dyDescent="0.2">
      <c r="A595" s="173">
        <v>136</v>
      </c>
      <c r="B595" s="174" t="s">
        <v>779</v>
      </c>
      <c r="C595" s="182" t="s">
        <v>780</v>
      </c>
      <c r="D595" s="175" t="s">
        <v>316</v>
      </c>
      <c r="E595" s="176">
        <v>4</v>
      </c>
      <c r="F595" s="177"/>
      <c r="G595" s="178">
        <f>ROUND(E595*F595,2)</f>
        <v>0</v>
      </c>
      <c r="H595" s="177"/>
      <c r="I595" s="178">
        <f>ROUND(E595*H595,2)</f>
        <v>0</v>
      </c>
      <c r="J595" s="177"/>
      <c r="K595" s="178">
        <f>ROUND(E595*J595,2)</f>
        <v>0</v>
      </c>
      <c r="L595" s="178">
        <v>15</v>
      </c>
      <c r="M595" s="178">
        <f>G595*(1+L595/100)</f>
        <v>0</v>
      </c>
      <c r="N595" s="178">
        <v>0</v>
      </c>
      <c r="O595" s="178">
        <f>ROUND(E595*N595,2)</f>
        <v>0</v>
      </c>
      <c r="P595" s="178">
        <v>0</v>
      </c>
      <c r="Q595" s="178">
        <f>ROUND(E595*P595,2)</f>
        <v>0</v>
      </c>
      <c r="R595" s="178"/>
      <c r="S595" s="178" t="s">
        <v>185</v>
      </c>
      <c r="T595" s="179" t="s">
        <v>186</v>
      </c>
      <c r="U595" s="157">
        <v>0.65</v>
      </c>
      <c r="V595" s="157">
        <f>ROUND(E595*U595,2)</f>
        <v>2.6</v>
      </c>
      <c r="W595" s="157"/>
      <c r="X595" s="157" t="s">
        <v>187</v>
      </c>
      <c r="Y595" s="147"/>
      <c r="Z595" s="147"/>
      <c r="AA595" s="147"/>
      <c r="AB595" s="147"/>
      <c r="AC595" s="147"/>
      <c r="AD595" s="147"/>
      <c r="AE595" s="147"/>
      <c r="AF595" s="147"/>
      <c r="AG595" s="147" t="s">
        <v>778</v>
      </c>
      <c r="AH595" s="147"/>
      <c r="AI595" s="147"/>
      <c r="AJ595" s="147"/>
      <c r="AK595" s="147"/>
      <c r="AL595" s="147"/>
      <c r="AM595" s="147"/>
      <c r="AN595" s="147"/>
      <c r="AO595" s="147"/>
      <c r="AP595" s="147"/>
      <c r="AQ595" s="147"/>
      <c r="AR595" s="147"/>
      <c r="AS595" s="147"/>
      <c r="AT595" s="147"/>
      <c r="AU595" s="147"/>
      <c r="AV595" s="147"/>
      <c r="AW595" s="147"/>
      <c r="AX595" s="147"/>
      <c r="AY595" s="147"/>
      <c r="AZ595" s="147"/>
      <c r="BA595" s="147"/>
      <c r="BB595" s="147"/>
      <c r="BC595" s="147"/>
      <c r="BD595" s="147"/>
      <c r="BE595" s="147"/>
      <c r="BF595" s="147"/>
      <c r="BG595" s="147"/>
      <c r="BH595" s="147"/>
    </row>
    <row r="596" spans="1:60" outlineLevel="1" x14ac:dyDescent="0.2">
      <c r="A596" s="173">
        <v>137</v>
      </c>
      <c r="B596" s="174" t="s">
        <v>781</v>
      </c>
      <c r="C596" s="182" t="s">
        <v>782</v>
      </c>
      <c r="D596" s="175" t="s">
        <v>783</v>
      </c>
      <c r="E596" s="176">
        <v>2</v>
      </c>
      <c r="F596" s="177"/>
      <c r="G596" s="178">
        <f>ROUND(E596*F596,2)</f>
        <v>0</v>
      </c>
      <c r="H596" s="177"/>
      <c r="I596" s="178">
        <f>ROUND(E596*H596,2)</f>
        <v>0</v>
      </c>
      <c r="J596" s="177"/>
      <c r="K596" s="178">
        <f>ROUND(E596*J596,2)</f>
        <v>0</v>
      </c>
      <c r="L596" s="178">
        <v>15</v>
      </c>
      <c r="M596" s="178">
        <f>G596*(1+L596/100)</f>
        <v>0</v>
      </c>
      <c r="N596" s="178">
        <v>0</v>
      </c>
      <c r="O596" s="178">
        <f>ROUND(E596*N596,2)</f>
        <v>0</v>
      </c>
      <c r="P596" s="178">
        <v>0</v>
      </c>
      <c r="Q596" s="178">
        <f>ROUND(E596*P596,2)</f>
        <v>0</v>
      </c>
      <c r="R596" s="178"/>
      <c r="S596" s="178" t="s">
        <v>185</v>
      </c>
      <c r="T596" s="179" t="s">
        <v>186</v>
      </c>
      <c r="U596" s="157">
        <v>0</v>
      </c>
      <c r="V596" s="157">
        <f>ROUND(E596*U596,2)</f>
        <v>0</v>
      </c>
      <c r="W596" s="157"/>
      <c r="X596" s="157" t="s">
        <v>187</v>
      </c>
      <c r="Y596" s="147"/>
      <c r="Z596" s="147"/>
      <c r="AA596" s="147"/>
      <c r="AB596" s="147"/>
      <c r="AC596" s="147"/>
      <c r="AD596" s="147"/>
      <c r="AE596" s="147"/>
      <c r="AF596" s="147"/>
      <c r="AG596" s="147" t="s">
        <v>188</v>
      </c>
      <c r="AH596" s="147"/>
      <c r="AI596" s="147"/>
      <c r="AJ596" s="147"/>
      <c r="AK596" s="147"/>
      <c r="AL596" s="147"/>
      <c r="AM596" s="147"/>
      <c r="AN596" s="147"/>
      <c r="AO596" s="147"/>
      <c r="AP596" s="147"/>
      <c r="AQ596" s="147"/>
      <c r="AR596" s="147"/>
      <c r="AS596" s="147"/>
      <c r="AT596" s="147"/>
      <c r="AU596" s="147"/>
      <c r="AV596" s="147"/>
      <c r="AW596" s="147"/>
      <c r="AX596" s="147"/>
      <c r="AY596" s="147"/>
      <c r="AZ596" s="147"/>
      <c r="BA596" s="147"/>
      <c r="BB596" s="147"/>
      <c r="BC596" s="147"/>
      <c r="BD596" s="147"/>
      <c r="BE596" s="147"/>
      <c r="BF596" s="147"/>
      <c r="BG596" s="147"/>
      <c r="BH596" s="147"/>
    </row>
    <row r="597" spans="1:60" ht="22.5" outlineLevel="1" x14ac:dyDescent="0.2">
      <c r="A597" s="166">
        <v>138</v>
      </c>
      <c r="B597" s="167" t="s">
        <v>784</v>
      </c>
      <c r="C597" s="183" t="s">
        <v>785</v>
      </c>
      <c r="D597" s="168" t="s">
        <v>202</v>
      </c>
      <c r="E597" s="169">
        <v>24</v>
      </c>
      <c r="F597" s="170"/>
      <c r="G597" s="171">
        <f>ROUND(E597*F597,2)</f>
        <v>0</v>
      </c>
      <c r="H597" s="170"/>
      <c r="I597" s="171">
        <f>ROUND(E597*H597,2)</f>
        <v>0</v>
      </c>
      <c r="J597" s="170"/>
      <c r="K597" s="171">
        <f>ROUND(E597*J597,2)</f>
        <v>0</v>
      </c>
      <c r="L597" s="171">
        <v>15</v>
      </c>
      <c r="M597" s="171">
        <f>G597*(1+L597/100)</f>
        <v>0</v>
      </c>
      <c r="N597" s="171">
        <v>0</v>
      </c>
      <c r="O597" s="171">
        <f>ROUND(E597*N597,2)</f>
        <v>0</v>
      </c>
      <c r="P597" s="171">
        <v>0</v>
      </c>
      <c r="Q597" s="171">
        <f>ROUND(E597*P597,2)</f>
        <v>0</v>
      </c>
      <c r="R597" s="171"/>
      <c r="S597" s="171" t="s">
        <v>185</v>
      </c>
      <c r="T597" s="172" t="s">
        <v>186</v>
      </c>
      <c r="U597" s="157">
        <v>0</v>
      </c>
      <c r="V597" s="157">
        <f>ROUND(E597*U597,2)</f>
        <v>0</v>
      </c>
      <c r="W597" s="157"/>
      <c r="X597" s="157" t="s">
        <v>187</v>
      </c>
      <c r="Y597" s="147"/>
      <c r="Z597" s="147"/>
      <c r="AA597" s="147"/>
      <c r="AB597" s="147"/>
      <c r="AC597" s="147"/>
      <c r="AD597" s="147"/>
      <c r="AE597" s="147"/>
      <c r="AF597" s="147"/>
      <c r="AG597" s="147" t="s">
        <v>188</v>
      </c>
      <c r="AH597" s="147"/>
      <c r="AI597" s="147"/>
      <c r="AJ597" s="147"/>
      <c r="AK597" s="147"/>
      <c r="AL597" s="147"/>
      <c r="AM597" s="147"/>
      <c r="AN597" s="147"/>
      <c r="AO597" s="147"/>
      <c r="AP597" s="147"/>
      <c r="AQ597" s="147"/>
      <c r="AR597" s="147"/>
      <c r="AS597" s="147"/>
      <c r="AT597" s="147"/>
      <c r="AU597" s="147"/>
      <c r="AV597" s="147"/>
      <c r="AW597" s="147"/>
      <c r="AX597" s="147"/>
      <c r="AY597" s="147"/>
      <c r="AZ597" s="147"/>
      <c r="BA597" s="147"/>
      <c r="BB597" s="147"/>
      <c r="BC597" s="147"/>
      <c r="BD597" s="147"/>
      <c r="BE597" s="147"/>
      <c r="BF597" s="147"/>
      <c r="BG597" s="147"/>
      <c r="BH597" s="147"/>
    </row>
    <row r="598" spans="1:60" outlineLevel="1" x14ac:dyDescent="0.2">
      <c r="A598" s="154"/>
      <c r="B598" s="155"/>
      <c r="C598" s="192" t="s">
        <v>768</v>
      </c>
      <c r="D598" s="187"/>
      <c r="E598" s="188">
        <v>24</v>
      </c>
      <c r="F598" s="157"/>
      <c r="G598" s="157"/>
      <c r="H598" s="157"/>
      <c r="I598" s="157"/>
      <c r="J598" s="157"/>
      <c r="K598" s="157"/>
      <c r="L598" s="157"/>
      <c r="M598" s="157"/>
      <c r="N598" s="157"/>
      <c r="O598" s="157"/>
      <c r="P598" s="157"/>
      <c r="Q598" s="157"/>
      <c r="R598" s="157"/>
      <c r="S598" s="157"/>
      <c r="T598" s="157"/>
      <c r="U598" s="157"/>
      <c r="V598" s="157"/>
      <c r="W598" s="157"/>
      <c r="X598" s="157"/>
      <c r="Y598" s="147"/>
      <c r="Z598" s="147"/>
      <c r="AA598" s="147"/>
      <c r="AB598" s="147"/>
      <c r="AC598" s="147"/>
      <c r="AD598" s="147"/>
      <c r="AE598" s="147"/>
      <c r="AF598" s="147"/>
      <c r="AG598" s="147" t="s">
        <v>225</v>
      </c>
      <c r="AH598" s="147">
        <v>0</v>
      </c>
      <c r="AI598" s="147"/>
      <c r="AJ598" s="147"/>
      <c r="AK598" s="147"/>
      <c r="AL598" s="147"/>
      <c r="AM598" s="147"/>
      <c r="AN598" s="147"/>
      <c r="AO598" s="147"/>
      <c r="AP598" s="147"/>
      <c r="AQ598" s="147"/>
      <c r="AR598" s="147"/>
      <c r="AS598" s="147"/>
      <c r="AT598" s="147"/>
      <c r="AU598" s="147"/>
      <c r="AV598" s="147"/>
      <c r="AW598" s="147"/>
      <c r="AX598" s="147"/>
      <c r="AY598" s="147"/>
      <c r="AZ598" s="147"/>
      <c r="BA598" s="147"/>
      <c r="BB598" s="147"/>
      <c r="BC598" s="147"/>
      <c r="BD598" s="147"/>
      <c r="BE598" s="147"/>
      <c r="BF598" s="147"/>
      <c r="BG598" s="147"/>
      <c r="BH598" s="147"/>
    </row>
    <row r="599" spans="1:60" outlineLevel="1" x14ac:dyDescent="0.2">
      <c r="A599" s="166">
        <v>139</v>
      </c>
      <c r="B599" s="167" t="s">
        <v>786</v>
      </c>
      <c r="C599" s="183" t="s">
        <v>787</v>
      </c>
      <c r="D599" s="168" t="s">
        <v>316</v>
      </c>
      <c r="E599" s="169">
        <v>34</v>
      </c>
      <c r="F599" s="170"/>
      <c r="G599" s="171">
        <f>ROUND(E599*F599,2)</f>
        <v>0</v>
      </c>
      <c r="H599" s="170"/>
      <c r="I599" s="171">
        <f>ROUND(E599*H599,2)</f>
        <v>0</v>
      </c>
      <c r="J599" s="170"/>
      <c r="K599" s="171">
        <f>ROUND(E599*J599,2)</f>
        <v>0</v>
      </c>
      <c r="L599" s="171">
        <v>15</v>
      </c>
      <c r="M599" s="171">
        <f>G599*(1+L599/100)</f>
        <v>0</v>
      </c>
      <c r="N599" s="171">
        <v>0</v>
      </c>
      <c r="O599" s="171">
        <f>ROUND(E599*N599,2)</f>
        <v>0</v>
      </c>
      <c r="P599" s="171">
        <v>0.1</v>
      </c>
      <c r="Q599" s="171">
        <f>ROUND(E599*P599,2)</f>
        <v>3.4</v>
      </c>
      <c r="R599" s="171"/>
      <c r="S599" s="171" t="s">
        <v>185</v>
      </c>
      <c r="T599" s="172" t="s">
        <v>186</v>
      </c>
      <c r="U599" s="157">
        <v>0</v>
      </c>
      <c r="V599" s="157">
        <f>ROUND(E599*U599,2)</f>
        <v>0</v>
      </c>
      <c r="W599" s="157"/>
      <c r="X599" s="157" t="s">
        <v>187</v>
      </c>
      <c r="Y599" s="147"/>
      <c r="Z599" s="147"/>
      <c r="AA599" s="147"/>
      <c r="AB599" s="147"/>
      <c r="AC599" s="147"/>
      <c r="AD599" s="147"/>
      <c r="AE599" s="147"/>
      <c r="AF599" s="147"/>
      <c r="AG599" s="147" t="s">
        <v>188</v>
      </c>
      <c r="AH599" s="147"/>
      <c r="AI599" s="147"/>
      <c r="AJ599" s="147"/>
      <c r="AK599" s="147"/>
      <c r="AL599" s="147"/>
      <c r="AM599" s="147"/>
      <c r="AN599" s="147"/>
      <c r="AO599" s="147"/>
      <c r="AP599" s="147"/>
      <c r="AQ599" s="147"/>
      <c r="AR599" s="147"/>
      <c r="AS599" s="147"/>
      <c r="AT599" s="147"/>
      <c r="AU599" s="147"/>
      <c r="AV599" s="147"/>
      <c r="AW599" s="147"/>
      <c r="AX599" s="147"/>
      <c r="AY599" s="147"/>
      <c r="AZ599" s="147"/>
      <c r="BA599" s="147"/>
      <c r="BB599" s="147"/>
      <c r="BC599" s="147"/>
      <c r="BD599" s="147"/>
      <c r="BE599" s="147"/>
      <c r="BF599" s="147"/>
      <c r="BG599" s="147"/>
      <c r="BH599" s="147"/>
    </row>
    <row r="600" spans="1:60" outlineLevel="1" x14ac:dyDescent="0.2">
      <c r="A600" s="154"/>
      <c r="B600" s="155"/>
      <c r="C600" s="192" t="s">
        <v>788</v>
      </c>
      <c r="D600" s="187"/>
      <c r="E600" s="188">
        <v>34</v>
      </c>
      <c r="F600" s="157"/>
      <c r="G600" s="157"/>
      <c r="H600" s="157"/>
      <c r="I600" s="157"/>
      <c r="J600" s="157"/>
      <c r="K600" s="157"/>
      <c r="L600" s="157"/>
      <c r="M600" s="157"/>
      <c r="N600" s="157"/>
      <c r="O600" s="157"/>
      <c r="P600" s="157"/>
      <c r="Q600" s="157"/>
      <c r="R600" s="157"/>
      <c r="S600" s="157"/>
      <c r="T600" s="157"/>
      <c r="U600" s="157"/>
      <c r="V600" s="157"/>
      <c r="W600" s="157"/>
      <c r="X600" s="157"/>
      <c r="Y600" s="147"/>
      <c r="Z600" s="147"/>
      <c r="AA600" s="147"/>
      <c r="AB600" s="147"/>
      <c r="AC600" s="147"/>
      <c r="AD600" s="147"/>
      <c r="AE600" s="147"/>
      <c r="AF600" s="147"/>
      <c r="AG600" s="147" t="s">
        <v>225</v>
      </c>
      <c r="AH600" s="147">
        <v>0</v>
      </c>
      <c r="AI600" s="147"/>
      <c r="AJ600" s="147"/>
      <c r="AK600" s="147"/>
      <c r="AL600" s="147"/>
      <c r="AM600" s="147"/>
      <c r="AN600" s="147"/>
      <c r="AO600" s="147"/>
      <c r="AP600" s="147"/>
      <c r="AQ600" s="147"/>
      <c r="AR600" s="147"/>
      <c r="AS600" s="147"/>
      <c r="AT600" s="147"/>
      <c r="AU600" s="147"/>
      <c r="AV600" s="147"/>
      <c r="AW600" s="147"/>
      <c r="AX600" s="147"/>
      <c r="AY600" s="147"/>
      <c r="AZ600" s="147"/>
      <c r="BA600" s="147"/>
      <c r="BB600" s="147"/>
      <c r="BC600" s="147"/>
      <c r="BD600" s="147"/>
      <c r="BE600" s="147"/>
      <c r="BF600" s="147"/>
      <c r="BG600" s="147"/>
      <c r="BH600" s="147"/>
    </row>
    <row r="601" spans="1:60" outlineLevel="1" x14ac:dyDescent="0.2">
      <c r="A601" s="173">
        <v>140</v>
      </c>
      <c r="B601" s="174" t="s">
        <v>789</v>
      </c>
      <c r="C601" s="182" t="s">
        <v>790</v>
      </c>
      <c r="D601" s="175" t="s">
        <v>202</v>
      </c>
      <c r="E601" s="176">
        <v>2</v>
      </c>
      <c r="F601" s="177"/>
      <c r="G601" s="178">
        <f>ROUND(E601*F601,2)</f>
        <v>0</v>
      </c>
      <c r="H601" s="177"/>
      <c r="I601" s="178">
        <f>ROUND(E601*H601,2)</f>
        <v>0</v>
      </c>
      <c r="J601" s="177"/>
      <c r="K601" s="178">
        <f>ROUND(E601*J601,2)</f>
        <v>0</v>
      </c>
      <c r="L601" s="178">
        <v>15</v>
      </c>
      <c r="M601" s="178">
        <f>G601*(1+L601/100)</f>
        <v>0</v>
      </c>
      <c r="N601" s="178">
        <v>2.5400000000000002E-3</v>
      </c>
      <c r="O601" s="178">
        <f>ROUND(E601*N601,2)</f>
        <v>0.01</v>
      </c>
      <c r="P601" s="178">
        <v>0</v>
      </c>
      <c r="Q601" s="178">
        <f>ROUND(E601*P601,2)</f>
        <v>0</v>
      </c>
      <c r="R601" s="178"/>
      <c r="S601" s="178" t="s">
        <v>185</v>
      </c>
      <c r="T601" s="179" t="s">
        <v>186</v>
      </c>
      <c r="U601" s="157">
        <v>0</v>
      </c>
      <c r="V601" s="157">
        <f>ROUND(E601*U601,2)</f>
        <v>0</v>
      </c>
      <c r="W601" s="157"/>
      <c r="X601" s="157" t="s">
        <v>187</v>
      </c>
      <c r="Y601" s="147"/>
      <c r="Z601" s="147"/>
      <c r="AA601" s="147"/>
      <c r="AB601" s="147"/>
      <c r="AC601" s="147"/>
      <c r="AD601" s="147"/>
      <c r="AE601" s="147"/>
      <c r="AF601" s="147"/>
      <c r="AG601" s="147" t="s">
        <v>294</v>
      </c>
      <c r="AH601" s="147"/>
      <c r="AI601" s="147"/>
      <c r="AJ601" s="147"/>
      <c r="AK601" s="147"/>
      <c r="AL601" s="147"/>
      <c r="AM601" s="147"/>
      <c r="AN601" s="147"/>
      <c r="AO601" s="147"/>
      <c r="AP601" s="147"/>
      <c r="AQ601" s="147"/>
      <c r="AR601" s="147"/>
      <c r="AS601" s="147"/>
      <c r="AT601" s="147"/>
      <c r="AU601" s="147"/>
      <c r="AV601" s="147"/>
      <c r="AW601" s="147"/>
      <c r="AX601" s="147"/>
      <c r="AY601" s="147"/>
      <c r="AZ601" s="147"/>
      <c r="BA601" s="147"/>
      <c r="BB601" s="147"/>
      <c r="BC601" s="147"/>
      <c r="BD601" s="147"/>
      <c r="BE601" s="147"/>
      <c r="BF601" s="147"/>
      <c r="BG601" s="147"/>
      <c r="BH601" s="147"/>
    </row>
    <row r="602" spans="1:60" ht="22.5" outlineLevel="1" x14ac:dyDescent="0.2">
      <c r="A602" s="166">
        <v>141</v>
      </c>
      <c r="B602" s="167" t="s">
        <v>791</v>
      </c>
      <c r="C602" s="183" t="s">
        <v>792</v>
      </c>
      <c r="D602" s="168" t="s">
        <v>381</v>
      </c>
      <c r="E602" s="169">
        <v>24</v>
      </c>
      <c r="F602" s="170"/>
      <c r="G602" s="171">
        <f>ROUND(E602*F602,2)</f>
        <v>0</v>
      </c>
      <c r="H602" s="170"/>
      <c r="I602" s="171">
        <f>ROUND(E602*H602,2)</f>
        <v>0</v>
      </c>
      <c r="J602" s="170"/>
      <c r="K602" s="171">
        <f>ROUND(E602*J602,2)</f>
        <v>0</v>
      </c>
      <c r="L602" s="171">
        <v>15</v>
      </c>
      <c r="M602" s="171">
        <f>G602*(1+L602/100)</f>
        <v>0</v>
      </c>
      <c r="N602" s="171">
        <v>0</v>
      </c>
      <c r="O602" s="171">
        <f>ROUND(E602*N602,2)</f>
        <v>0</v>
      </c>
      <c r="P602" s="171">
        <v>4.6000000000000001E-4</v>
      </c>
      <c r="Q602" s="171">
        <f>ROUND(E602*P602,2)</f>
        <v>0.01</v>
      </c>
      <c r="R602" s="171"/>
      <c r="S602" s="171" t="s">
        <v>185</v>
      </c>
      <c r="T602" s="172" t="s">
        <v>186</v>
      </c>
      <c r="U602" s="157">
        <v>2</v>
      </c>
      <c r="V602" s="157">
        <f>ROUND(E602*U602,2)</f>
        <v>48</v>
      </c>
      <c r="W602" s="157"/>
      <c r="X602" s="157" t="s">
        <v>187</v>
      </c>
      <c r="Y602" s="147"/>
      <c r="Z602" s="147"/>
      <c r="AA602" s="147"/>
      <c r="AB602" s="147"/>
      <c r="AC602" s="147"/>
      <c r="AD602" s="147"/>
      <c r="AE602" s="147"/>
      <c r="AF602" s="147"/>
      <c r="AG602" s="147" t="s">
        <v>278</v>
      </c>
      <c r="AH602" s="147"/>
      <c r="AI602" s="147"/>
      <c r="AJ602" s="147"/>
      <c r="AK602" s="147"/>
      <c r="AL602" s="147"/>
      <c r="AM602" s="147"/>
      <c r="AN602" s="147"/>
      <c r="AO602" s="147"/>
      <c r="AP602" s="147"/>
      <c r="AQ602" s="147"/>
      <c r="AR602" s="147"/>
      <c r="AS602" s="147"/>
      <c r="AT602" s="147"/>
      <c r="AU602" s="147"/>
      <c r="AV602" s="147"/>
      <c r="AW602" s="147"/>
      <c r="AX602" s="147"/>
      <c r="AY602" s="147"/>
      <c r="AZ602" s="147"/>
      <c r="BA602" s="147"/>
      <c r="BB602" s="147"/>
      <c r="BC602" s="147"/>
      <c r="BD602" s="147"/>
      <c r="BE602" s="147"/>
      <c r="BF602" s="147"/>
      <c r="BG602" s="147"/>
      <c r="BH602" s="147"/>
    </row>
    <row r="603" spans="1:60" outlineLevel="1" x14ac:dyDescent="0.2">
      <c r="A603" s="154"/>
      <c r="B603" s="155"/>
      <c r="C603" s="192" t="s">
        <v>793</v>
      </c>
      <c r="D603" s="187"/>
      <c r="E603" s="188">
        <v>24</v>
      </c>
      <c r="F603" s="157"/>
      <c r="G603" s="157"/>
      <c r="H603" s="157"/>
      <c r="I603" s="157"/>
      <c r="J603" s="157"/>
      <c r="K603" s="157"/>
      <c r="L603" s="157"/>
      <c r="M603" s="157"/>
      <c r="N603" s="157"/>
      <c r="O603" s="157"/>
      <c r="P603" s="157"/>
      <c r="Q603" s="157"/>
      <c r="R603" s="157"/>
      <c r="S603" s="157"/>
      <c r="T603" s="157"/>
      <c r="U603" s="157"/>
      <c r="V603" s="157"/>
      <c r="W603" s="157"/>
      <c r="X603" s="157"/>
      <c r="Y603" s="147"/>
      <c r="Z603" s="147"/>
      <c r="AA603" s="147"/>
      <c r="AB603" s="147"/>
      <c r="AC603" s="147"/>
      <c r="AD603" s="147"/>
      <c r="AE603" s="147"/>
      <c r="AF603" s="147"/>
      <c r="AG603" s="147" t="s">
        <v>225</v>
      </c>
      <c r="AH603" s="147">
        <v>0</v>
      </c>
      <c r="AI603" s="147"/>
      <c r="AJ603" s="147"/>
      <c r="AK603" s="147"/>
      <c r="AL603" s="147"/>
      <c r="AM603" s="147"/>
      <c r="AN603" s="147"/>
      <c r="AO603" s="147"/>
      <c r="AP603" s="147"/>
      <c r="AQ603" s="147"/>
      <c r="AR603" s="147"/>
      <c r="AS603" s="147"/>
      <c r="AT603" s="147"/>
      <c r="AU603" s="147"/>
      <c r="AV603" s="147"/>
      <c r="AW603" s="147"/>
      <c r="AX603" s="147"/>
      <c r="AY603" s="147"/>
      <c r="AZ603" s="147"/>
      <c r="BA603" s="147"/>
      <c r="BB603" s="147"/>
      <c r="BC603" s="147"/>
      <c r="BD603" s="147"/>
      <c r="BE603" s="147"/>
      <c r="BF603" s="147"/>
      <c r="BG603" s="147"/>
      <c r="BH603" s="147"/>
    </row>
    <row r="604" spans="1:60" ht="22.5" outlineLevel="1" x14ac:dyDescent="0.2">
      <c r="A604" s="166">
        <v>142</v>
      </c>
      <c r="B604" s="167" t="s">
        <v>794</v>
      </c>
      <c r="C604" s="183" t="s">
        <v>795</v>
      </c>
      <c r="D604" s="168" t="s">
        <v>316</v>
      </c>
      <c r="E604" s="169">
        <v>2</v>
      </c>
      <c r="F604" s="170"/>
      <c r="G604" s="171">
        <f>ROUND(E604*F604,2)</f>
        <v>0</v>
      </c>
      <c r="H604" s="170"/>
      <c r="I604" s="171">
        <f>ROUND(E604*H604,2)</f>
        <v>0</v>
      </c>
      <c r="J604" s="170"/>
      <c r="K604" s="171">
        <f>ROUND(E604*J604,2)</f>
        <v>0</v>
      </c>
      <c r="L604" s="171">
        <v>15</v>
      </c>
      <c r="M604" s="171">
        <f>G604*(1+L604/100)</f>
        <v>0</v>
      </c>
      <c r="N604" s="171">
        <v>0</v>
      </c>
      <c r="O604" s="171">
        <f>ROUND(E604*N604,2)</f>
        <v>0</v>
      </c>
      <c r="P604" s="171">
        <v>0</v>
      </c>
      <c r="Q604" s="171">
        <f>ROUND(E604*P604,2)</f>
        <v>0</v>
      </c>
      <c r="R604" s="171"/>
      <c r="S604" s="171" t="s">
        <v>185</v>
      </c>
      <c r="T604" s="172" t="s">
        <v>186</v>
      </c>
      <c r="U604" s="157">
        <v>0</v>
      </c>
      <c r="V604" s="157">
        <f>ROUND(E604*U604,2)</f>
        <v>0</v>
      </c>
      <c r="W604" s="157"/>
      <c r="X604" s="157" t="s">
        <v>270</v>
      </c>
      <c r="Y604" s="147"/>
      <c r="Z604" s="147"/>
      <c r="AA604" s="147"/>
      <c r="AB604" s="147"/>
      <c r="AC604" s="147"/>
      <c r="AD604" s="147"/>
      <c r="AE604" s="147"/>
      <c r="AF604" s="147"/>
      <c r="AG604" s="147" t="s">
        <v>377</v>
      </c>
      <c r="AH604" s="147"/>
      <c r="AI604" s="147"/>
      <c r="AJ604" s="147"/>
      <c r="AK604" s="147"/>
      <c r="AL604" s="147"/>
      <c r="AM604" s="147"/>
      <c r="AN604" s="147"/>
      <c r="AO604" s="147"/>
      <c r="AP604" s="147"/>
      <c r="AQ604" s="147"/>
      <c r="AR604" s="147"/>
      <c r="AS604" s="147"/>
      <c r="AT604" s="147"/>
      <c r="AU604" s="147"/>
      <c r="AV604" s="147"/>
      <c r="AW604" s="147"/>
      <c r="AX604" s="147"/>
      <c r="AY604" s="147"/>
      <c r="AZ604" s="147"/>
      <c r="BA604" s="147"/>
      <c r="BB604" s="147"/>
      <c r="BC604" s="147"/>
      <c r="BD604" s="147"/>
      <c r="BE604" s="147"/>
      <c r="BF604" s="147"/>
      <c r="BG604" s="147"/>
      <c r="BH604" s="147"/>
    </row>
    <row r="605" spans="1:60" outlineLevel="1" x14ac:dyDescent="0.2">
      <c r="A605" s="154">
        <v>143</v>
      </c>
      <c r="B605" s="155" t="s">
        <v>796</v>
      </c>
      <c r="C605" s="195" t="s">
        <v>797</v>
      </c>
      <c r="D605" s="156" t="s">
        <v>0</v>
      </c>
      <c r="E605" s="191"/>
      <c r="F605" s="158"/>
      <c r="G605" s="157">
        <f>ROUND(E605*F605,2)</f>
        <v>0</v>
      </c>
      <c r="H605" s="158"/>
      <c r="I605" s="157">
        <f>ROUND(E605*H605,2)</f>
        <v>0</v>
      </c>
      <c r="J605" s="158"/>
      <c r="K605" s="157">
        <f>ROUND(E605*J605,2)</f>
        <v>0</v>
      </c>
      <c r="L605" s="157">
        <v>15</v>
      </c>
      <c r="M605" s="157">
        <f>G605*(1+L605/100)</f>
        <v>0</v>
      </c>
      <c r="N605" s="157">
        <v>0</v>
      </c>
      <c r="O605" s="157">
        <f>ROUND(E605*N605,2)</f>
        <v>0</v>
      </c>
      <c r="P605" s="157">
        <v>0</v>
      </c>
      <c r="Q605" s="157">
        <f>ROUND(E605*P605,2)</f>
        <v>0</v>
      </c>
      <c r="R605" s="157"/>
      <c r="S605" s="157" t="s">
        <v>222</v>
      </c>
      <c r="T605" s="157" t="s">
        <v>223</v>
      </c>
      <c r="U605" s="157">
        <v>0</v>
      </c>
      <c r="V605" s="157">
        <f>ROUND(E605*U605,2)</f>
        <v>0</v>
      </c>
      <c r="W605" s="157"/>
      <c r="X605" s="157" t="s">
        <v>694</v>
      </c>
      <c r="Y605" s="147"/>
      <c r="Z605" s="147"/>
      <c r="AA605" s="147"/>
      <c r="AB605" s="147"/>
      <c r="AC605" s="147"/>
      <c r="AD605" s="147"/>
      <c r="AE605" s="147"/>
      <c r="AF605" s="147"/>
      <c r="AG605" s="147" t="s">
        <v>695</v>
      </c>
      <c r="AH605" s="147"/>
      <c r="AI605" s="147"/>
      <c r="AJ605" s="147"/>
      <c r="AK605" s="147"/>
      <c r="AL605" s="147"/>
      <c r="AM605" s="147"/>
      <c r="AN605" s="147"/>
      <c r="AO605" s="147"/>
      <c r="AP605" s="147"/>
      <c r="AQ605" s="147"/>
      <c r="AR605" s="147"/>
      <c r="AS605" s="147"/>
      <c r="AT605" s="147"/>
      <c r="AU605" s="147"/>
      <c r="AV605" s="147"/>
      <c r="AW605" s="147"/>
      <c r="AX605" s="147"/>
      <c r="AY605" s="147"/>
      <c r="AZ605" s="147"/>
      <c r="BA605" s="147"/>
      <c r="BB605" s="147"/>
      <c r="BC605" s="147"/>
      <c r="BD605" s="147"/>
      <c r="BE605" s="147"/>
      <c r="BF605" s="147"/>
      <c r="BG605" s="147"/>
      <c r="BH605" s="147"/>
    </row>
    <row r="606" spans="1:60" x14ac:dyDescent="0.2">
      <c r="A606" s="160" t="s">
        <v>180</v>
      </c>
      <c r="B606" s="161" t="s">
        <v>144</v>
      </c>
      <c r="C606" s="181" t="s">
        <v>145</v>
      </c>
      <c r="D606" s="162"/>
      <c r="E606" s="163"/>
      <c r="F606" s="164"/>
      <c r="G606" s="164">
        <f>SUMIF(AG607:AG611,"&lt;&gt;NOR",G607:G611)</f>
        <v>0</v>
      </c>
      <c r="H606" s="164"/>
      <c r="I606" s="164">
        <f>SUM(I607:I611)</f>
        <v>0</v>
      </c>
      <c r="J606" s="164"/>
      <c r="K606" s="164">
        <f>SUM(K607:K611)</f>
        <v>0</v>
      </c>
      <c r="L606" s="164"/>
      <c r="M606" s="164">
        <f>SUM(M607:M611)</f>
        <v>0</v>
      </c>
      <c r="N606" s="164"/>
      <c r="O606" s="164">
        <f>SUM(O607:O611)</f>
        <v>1.64</v>
      </c>
      <c r="P606" s="164"/>
      <c r="Q606" s="164">
        <f>SUM(Q607:Q611)</f>
        <v>1.64</v>
      </c>
      <c r="R606" s="164"/>
      <c r="S606" s="164"/>
      <c r="T606" s="165"/>
      <c r="U606" s="159"/>
      <c r="V606" s="159">
        <f>SUM(V607:V611)</f>
        <v>22.23</v>
      </c>
      <c r="W606" s="159"/>
      <c r="X606" s="159"/>
      <c r="AG606" t="s">
        <v>181</v>
      </c>
    </row>
    <row r="607" spans="1:60" outlineLevel="1" x14ac:dyDescent="0.2">
      <c r="A607" s="166">
        <v>144</v>
      </c>
      <c r="B607" s="167" t="s">
        <v>798</v>
      </c>
      <c r="C607" s="183" t="s">
        <v>799</v>
      </c>
      <c r="D607" s="168" t="s">
        <v>221</v>
      </c>
      <c r="E607" s="169">
        <v>81.92</v>
      </c>
      <c r="F607" s="170"/>
      <c r="G607" s="171">
        <f>ROUND(E607*F607,2)</f>
        <v>0</v>
      </c>
      <c r="H607" s="170"/>
      <c r="I607" s="171">
        <f>ROUND(E607*H607,2)</f>
        <v>0</v>
      </c>
      <c r="J607" s="170"/>
      <c r="K607" s="171">
        <f>ROUND(E607*J607,2)</f>
        <v>0</v>
      </c>
      <c r="L607" s="171">
        <v>15</v>
      </c>
      <c r="M607" s="171">
        <f>G607*(1+L607/100)</f>
        <v>0</v>
      </c>
      <c r="N607" s="171">
        <v>0.02</v>
      </c>
      <c r="O607" s="171">
        <f>ROUND(E607*N607,2)</f>
        <v>1.64</v>
      </c>
      <c r="P607" s="171">
        <v>0.02</v>
      </c>
      <c r="Q607" s="171">
        <f>ROUND(E607*P607,2)</f>
        <v>1.64</v>
      </c>
      <c r="R607" s="171"/>
      <c r="S607" s="171" t="s">
        <v>222</v>
      </c>
      <c r="T607" s="172" t="s">
        <v>223</v>
      </c>
      <c r="U607" s="157">
        <v>0.24</v>
      </c>
      <c r="V607" s="157">
        <f>ROUND(E607*U607,2)</f>
        <v>19.66</v>
      </c>
      <c r="W607" s="157"/>
      <c r="X607" s="157" t="s">
        <v>187</v>
      </c>
      <c r="Y607" s="147"/>
      <c r="Z607" s="147"/>
      <c r="AA607" s="147"/>
      <c r="AB607" s="147"/>
      <c r="AC607" s="147"/>
      <c r="AD607" s="147"/>
      <c r="AE607" s="147"/>
      <c r="AF607" s="147"/>
      <c r="AG607" s="147" t="s">
        <v>278</v>
      </c>
      <c r="AH607" s="147"/>
      <c r="AI607" s="147"/>
      <c r="AJ607" s="147"/>
      <c r="AK607" s="147"/>
      <c r="AL607" s="147"/>
      <c r="AM607" s="147"/>
      <c r="AN607" s="147"/>
      <c r="AO607" s="147"/>
      <c r="AP607" s="147"/>
      <c r="AQ607" s="147"/>
      <c r="AR607" s="147"/>
      <c r="AS607" s="147"/>
      <c r="AT607" s="147"/>
      <c r="AU607" s="147"/>
      <c r="AV607" s="147"/>
      <c r="AW607" s="147"/>
      <c r="AX607" s="147"/>
      <c r="AY607" s="147"/>
      <c r="AZ607" s="147"/>
      <c r="BA607" s="147"/>
      <c r="BB607" s="147"/>
      <c r="BC607" s="147"/>
      <c r="BD607" s="147"/>
      <c r="BE607" s="147"/>
      <c r="BF607" s="147"/>
      <c r="BG607" s="147"/>
      <c r="BH607" s="147"/>
    </row>
    <row r="608" spans="1:60" outlineLevel="1" x14ac:dyDescent="0.2">
      <c r="A608" s="154"/>
      <c r="B608" s="155"/>
      <c r="C608" s="192" t="s">
        <v>800</v>
      </c>
      <c r="D608" s="187"/>
      <c r="E608" s="188">
        <v>41.6</v>
      </c>
      <c r="F608" s="157"/>
      <c r="G608" s="157"/>
      <c r="H608" s="157"/>
      <c r="I608" s="157"/>
      <c r="J608" s="157"/>
      <c r="K608" s="157"/>
      <c r="L608" s="157"/>
      <c r="M608" s="157"/>
      <c r="N608" s="157"/>
      <c r="O608" s="157"/>
      <c r="P608" s="157"/>
      <c r="Q608" s="157"/>
      <c r="R608" s="157"/>
      <c r="S608" s="157"/>
      <c r="T608" s="157"/>
      <c r="U608" s="157"/>
      <c r="V608" s="157"/>
      <c r="W608" s="157"/>
      <c r="X608" s="157"/>
      <c r="Y608" s="147"/>
      <c r="Z608" s="147"/>
      <c r="AA608" s="147"/>
      <c r="AB608" s="147"/>
      <c r="AC608" s="147"/>
      <c r="AD608" s="147"/>
      <c r="AE608" s="147"/>
      <c r="AF608" s="147"/>
      <c r="AG608" s="147" t="s">
        <v>225</v>
      </c>
      <c r="AH608" s="147">
        <v>0</v>
      </c>
      <c r="AI608" s="147"/>
      <c r="AJ608" s="147"/>
      <c r="AK608" s="147"/>
      <c r="AL608" s="147"/>
      <c r="AM608" s="147"/>
      <c r="AN608" s="147"/>
      <c r="AO608" s="147"/>
      <c r="AP608" s="147"/>
      <c r="AQ608" s="147"/>
      <c r="AR608" s="147"/>
      <c r="AS608" s="147"/>
      <c r="AT608" s="147"/>
      <c r="AU608" s="147"/>
      <c r="AV608" s="147"/>
      <c r="AW608" s="147"/>
      <c r="AX608" s="147"/>
      <c r="AY608" s="147"/>
      <c r="AZ608" s="147"/>
      <c r="BA608" s="147"/>
      <c r="BB608" s="147"/>
      <c r="BC608" s="147"/>
      <c r="BD608" s="147"/>
      <c r="BE608" s="147"/>
      <c r="BF608" s="147"/>
      <c r="BG608" s="147"/>
      <c r="BH608" s="147"/>
    </row>
    <row r="609" spans="1:60" outlineLevel="1" x14ac:dyDescent="0.2">
      <c r="A609" s="154"/>
      <c r="B609" s="155"/>
      <c r="C609" s="192" t="s">
        <v>801</v>
      </c>
      <c r="D609" s="187"/>
      <c r="E609" s="188">
        <v>30.24</v>
      </c>
      <c r="F609" s="157"/>
      <c r="G609" s="157"/>
      <c r="H609" s="157"/>
      <c r="I609" s="157"/>
      <c r="J609" s="157"/>
      <c r="K609" s="157"/>
      <c r="L609" s="157"/>
      <c r="M609" s="157"/>
      <c r="N609" s="157"/>
      <c r="O609" s="157"/>
      <c r="P609" s="157"/>
      <c r="Q609" s="157"/>
      <c r="R609" s="157"/>
      <c r="S609" s="157"/>
      <c r="T609" s="157"/>
      <c r="U609" s="157"/>
      <c r="V609" s="157"/>
      <c r="W609" s="157"/>
      <c r="X609" s="157"/>
      <c r="Y609" s="147"/>
      <c r="Z609" s="147"/>
      <c r="AA609" s="147"/>
      <c r="AB609" s="147"/>
      <c r="AC609" s="147"/>
      <c r="AD609" s="147"/>
      <c r="AE609" s="147"/>
      <c r="AF609" s="147"/>
      <c r="AG609" s="147" t="s">
        <v>225</v>
      </c>
      <c r="AH609" s="147">
        <v>0</v>
      </c>
      <c r="AI609" s="147"/>
      <c r="AJ609" s="147"/>
      <c r="AK609" s="147"/>
      <c r="AL609" s="147"/>
      <c r="AM609" s="147"/>
      <c r="AN609" s="147"/>
      <c r="AO609" s="147"/>
      <c r="AP609" s="147"/>
      <c r="AQ609" s="147"/>
      <c r="AR609" s="147"/>
      <c r="AS609" s="147"/>
      <c r="AT609" s="147"/>
      <c r="AU609" s="147"/>
      <c r="AV609" s="147"/>
      <c r="AW609" s="147"/>
      <c r="AX609" s="147"/>
      <c r="AY609" s="147"/>
      <c r="AZ609" s="147"/>
      <c r="BA609" s="147"/>
      <c r="BB609" s="147"/>
      <c r="BC609" s="147"/>
      <c r="BD609" s="147"/>
      <c r="BE609" s="147"/>
      <c r="BF609" s="147"/>
      <c r="BG609" s="147"/>
      <c r="BH609" s="147"/>
    </row>
    <row r="610" spans="1:60" outlineLevel="1" x14ac:dyDescent="0.2">
      <c r="A610" s="154"/>
      <c r="B610" s="155"/>
      <c r="C610" s="192" t="s">
        <v>802</v>
      </c>
      <c r="D610" s="187"/>
      <c r="E610" s="188">
        <v>10.08</v>
      </c>
      <c r="F610" s="157"/>
      <c r="G610" s="157"/>
      <c r="H610" s="157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/>
      <c r="S610" s="157"/>
      <c r="T610" s="157"/>
      <c r="U610" s="157"/>
      <c r="V610" s="157"/>
      <c r="W610" s="157"/>
      <c r="X610" s="157"/>
      <c r="Y610" s="147"/>
      <c r="Z610" s="147"/>
      <c r="AA610" s="147"/>
      <c r="AB610" s="147"/>
      <c r="AC610" s="147"/>
      <c r="AD610" s="147"/>
      <c r="AE610" s="147"/>
      <c r="AF610" s="147"/>
      <c r="AG610" s="147" t="s">
        <v>225</v>
      </c>
      <c r="AH610" s="147">
        <v>0</v>
      </c>
      <c r="AI610" s="147"/>
      <c r="AJ610" s="147"/>
      <c r="AK610" s="147"/>
      <c r="AL610" s="147"/>
      <c r="AM610" s="147"/>
      <c r="AN610" s="147"/>
      <c r="AO610" s="147"/>
      <c r="AP610" s="147"/>
      <c r="AQ610" s="147"/>
      <c r="AR610" s="147"/>
      <c r="AS610" s="147"/>
      <c r="AT610" s="147"/>
      <c r="AU610" s="147"/>
      <c r="AV610" s="147"/>
      <c r="AW610" s="147"/>
      <c r="AX610" s="147"/>
      <c r="AY610" s="147"/>
      <c r="AZ610" s="147"/>
      <c r="BA610" s="147"/>
      <c r="BB610" s="147"/>
      <c r="BC610" s="147"/>
      <c r="BD610" s="147"/>
      <c r="BE610" s="147"/>
      <c r="BF610" s="147"/>
      <c r="BG610" s="147"/>
      <c r="BH610" s="147"/>
    </row>
    <row r="611" spans="1:60" outlineLevel="1" x14ac:dyDescent="0.2">
      <c r="A611" s="173">
        <v>145</v>
      </c>
      <c r="B611" s="174" t="s">
        <v>803</v>
      </c>
      <c r="C611" s="182" t="s">
        <v>804</v>
      </c>
      <c r="D611" s="175" t="s">
        <v>274</v>
      </c>
      <c r="E611" s="176">
        <v>1.6384000000000001</v>
      </c>
      <c r="F611" s="177"/>
      <c r="G611" s="178">
        <f>ROUND(E611*F611,2)</f>
        <v>0</v>
      </c>
      <c r="H611" s="177"/>
      <c r="I611" s="178">
        <f>ROUND(E611*H611,2)</f>
        <v>0</v>
      </c>
      <c r="J611" s="177"/>
      <c r="K611" s="178">
        <f>ROUND(E611*J611,2)</f>
        <v>0</v>
      </c>
      <c r="L611" s="178">
        <v>15</v>
      </c>
      <c r="M611" s="178">
        <f>G611*(1+L611/100)</f>
        <v>0</v>
      </c>
      <c r="N611" s="178">
        <v>0</v>
      </c>
      <c r="O611" s="178">
        <f>ROUND(E611*N611,2)</f>
        <v>0</v>
      </c>
      <c r="P611" s="178">
        <v>0</v>
      </c>
      <c r="Q611" s="178">
        <f>ROUND(E611*P611,2)</f>
        <v>0</v>
      </c>
      <c r="R611" s="178"/>
      <c r="S611" s="178" t="s">
        <v>222</v>
      </c>
      <c r="T611" s="179" t="s">
        <v>223</v>
      </c>
      <c r="U611" s="157">
        <v>1.5660000000000001</v>
      </c>
      <c r="V611" s="157">
        <f>ROUND(E611*U611,2)</f>
        <v>2.57</v>
      </c>
      <c r="W611" s="157"/>
      <c r="X611" s="157" t="s">
        <v>694</v>
      </c>
      <c r="Y611" s="147"/>
      <c r="Z611" s="147"/>
      <c r="AA611" s="147"/>
      <c r="AB611" s="147"/>
      <c r="AC611" s="147"/>
      <c r="AD611" s="147"/>
      <c r="AE611" s="147"/>
      <c r="AF611" s="147"/>
      <c r="AG611" s="147" t="s">
        <v>695</v>
      </c>
      <c r="AH611" s="147"/>
      <c r="AI611" s="147"/>
      <c r="AJ611" s="147"/>
      <c r="AK611" s="147"/>
      <c r="AL611" s="147"/>
      <c r="AM611" s="147"/>
      <c r="AN611" s="147"/>
      <c r="AO611" s="147"/>
      <c r="AP611" s="147"/>
      <c r="AQ611" s="147"/>
      <c r="AR611" s="147"/>
      <c r="AS611" s="147"/>
      <c r="AT611" s="147"/>
      <c r="AU611" s="147"/>
      <c r="AV611" s="147"/>
      <c r="AW611" s="147"/>
      <c r="AX611" s="147"/>
      <c r="AY611" s="147"/>
      <c r="AZ611" s="147"/>
      <c r="BA611" s="147"/>
      <c r="BB611" s="147"/>
      <c r="BC611" s="147"/>
      <c r="BD611" s="147"/>
      <c r="BE611" s="147"/>
      <c r="BF611" s="147"/>
      <c r="BG611" s="147"/>
      <c r="BH611" s="147"/>
    </row>
    <row r="612" spans="1:60" x14ac:dyDescent="0.2">
      <c r="A612" s="160" t="s">
        <v>180</v>
      </c>
      <c r="B612" s="161" t="s">
        <v>148</v>
      </c>
      <c r="C612" s="181" t="s">
        <v>149</v>
      </c>
      <c r="D612" s="162"/>
      <c r="E612" s="163"/>
      <c r="F612" s="164"/>
      <c r="G612" s="164">
        <f>SUMIF(AG613:AG614,"&lt;&gt;NOR",G613:G614)</f>
        <v>0</v>
      </c>
      <c r="H612" s="164"/>
      <c r="I612" s="164">
        <f>SUM(I613:I614)</f>
        <v>0</v>
      </c>
      <c r="J612" s="164"/>
      <c r="K612" s="164">
        <f>SUM(K613:K614)</f>
        <v>0</v>
      </c>
      <c r="L612" s="164"/>
      <c r="M612" s="164">
        <f>SUM(M613:M614)</f>
        <v>0</v>
      </c>
      <c r="N612" s="164"/>
      <c r="O612" s="164">
        <f>SUM(O613:O614)</f>
        <v>0</v>
      </c>
      <c r="P612" s="164"/>
      <c r="Q612" s="164">
        <f>SUM(Q613:Q614)</f>
        <v>0</v>
      </c>
      <c r="R612" s="164"/>
      <c r="S612" s="164"/>
      <c r="T612" s="165"/>
      <c r="U612" s="159"/>
      <c r="V612" s="159">
        <f>SUM(V613:V614)</f>
        <v>0</v>
      </c>
      <c r="W612" s="159"/>
      <c r="X612" s="159"/>
      <c r="AG612" t="s">
        <v>181</v>
      </c>
    </row>
    <row r="613" spans="1:60" outlineLevel="1" x14ac:dyDescent="0.2">
      <c r="A613" s="166">
        <v>146</v>
      </c>
      <c r="B613" s="167" t="s">
        <v>805</v>
      </c>
      <c r="C613" s="183" t="s">
        <v>806</v>
      </c>
      <c r="D613" s="168" t="s">
        <v>807</v>
      </c>
      <c r="E613" s="169">
        <v>100</v>
      </c>
      <c r="F613" s="170"/>
      <c r="G613" s="171">
        <f>ROUND(E613*F613,2)</f>
        <v>0</v>
      </c>
      <c r="H613" s="170"/>
      <c r="I613" s="171">
        <f>ROUND(E613*H613,2)</f>
        <v>0</v>
      </c>
      <c r="J613" s="170"/>
      <c r="K613" s="171">
        <f>ROUND(E613*J613,2)</f>
        <v>0</v>
      </c>
      <c r="L613" s="171">
        <v>15</v>
      </c>
      <c r="M613" s="171">
        <f>G613*(1+L613/100)</f>
        <v>0</v>
      </c>
      <c r="N613" s="171">
        <v>0</v>
      </c>
      <c r="O613" s="171">
        <f>ROUND(E613*N613,2)</f>
        <v>0</v>
      </c>
      <c r="P613" s="171">
        <v>0</v>
      </c>
      <c r="Q613" s="171">
        <f>ROUND(E613*P613,2)</f>
        <v>0</v>
      </c>
      <c r="R613" s="171"/>
      <c r="S613" s="171" t="s">
        <v>185</v>
      </c>
      <c r="T613" s="172" t="s">
        <v>186</v>
      </c>
      <c r="U613" s="157">
        <v>0</v>
      </c>
      <c r="V613" s="157">
        <f>ROUND(E613*U613,2)</f>
        <v>0</v>
      </c>
      <c r="W613" s="157"/>
      <c r="X613" s="157" t="s">
        <v>187</v>
      </c>
      <c r="Y613" s="147"/>
      <c r="Z613" s="147"/>
      <c r="AA613" s="147"/>
      <c r="AB613" s="147"/>
      <c r="AC613" s="147"/>
      <c r="AD613" s="147"/>
      <c r="AE613" s="147"/>
      <c r="AF613" s="147"/>
      <c r="AG613" s="147" t="s">
        <v>188</v>
      </c>
      <c r="AH613" s="147"/>
      <c r="AI613" s="147"/>
      <c r="AJ613" s="147"/>
      <c r="AK613" s="147"/>
      <c r="AL613" s="147"/>
      <c r="AM613" s="147"/>
      <c r="AN613" s="147"/>
      <c r="AO613" s="147"/>
      <c r="AP613" s="147"/>
      <c r="AQ613" s="147"/>
      <c r="AR613" s="147"/>
      <c r="AS613" s="147"/>
      <c r="AT613" s="147"/>
      <c r="AU613" s="147"/>
      <c r="AV613" s="147"/>
      <c r="AW613" s="147"/>
      <c r="AX613" s="147"/>
      <c r="AY613" s="147"/>
      <c r="AZ613" s="147"/>
      <c r="BA613" s="147"/>
      <c r="BB613" s="147"/>
      <c r="BC613" s="147"/>
      <c r="BD613" s="147"/>
      <c r="BE613" s="147"/>
      <c r="BF613" s="147"/>
      <c r="BG613" s="147"/>
      <c r="BH613" s="147"/>
    </row>
    <row r="614" spans="1:60" outlineLevel="1" x14ac:dyDescent="0.2">
      <c r="A614" s="154"/>
      <c r="B614" s="155"/>
      <c r="C614" s="192" t="s">
        <v>808</v>
      </c>
      <c r="D614" s="187"/>
      <c r="E614" s="188">
        <v>100</v>
      </c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157"/>
      <c r="S614" s="157"/>
      <c r="T614" s="157"/>
      <c r="U614" s="157"/>
      <c r="V614" s="157"/>
      <c r="W614" s="157"/>
      <c r="X614" s="157"/>
      <c r="Y614" s="147"/>
      <c r="Z614" s="147"/>
      <c r="AA614" s="147"/>
      <c r="AB614" s="147"/>
      <c r="AC614" s="147"/>
      <c r="AD614" s="147"/>
      <c r="AE614" s="147"/>
      <c r="AF614" s="147"/>
      <c r="AG614" s="147" t="s">
        <v>225</v>
      </c>
      <c r="AH614" s="147">
        <v>0</v>
      </c>
      <c r="AI614" s="147"/>
      <c r="AJ614" s="147"/>
      <c r="AK614" s="147"/>
      <c r="AL614" s="147"/>
      <c r="AM614" s="147"/>
      <c r="AN614" s="147"/>
      <c r="AO614" s="147"/>
      <c r="AP614" s="147"/>
      <c r="AQ614" s="147"/>
      <c r="AR614" s="147"/>
      <c r="AS614" s="147"/>
      <c r="AT614" s="147"/>
      <c r="AU614" s="147"/>
      <c r="AV614" s="147"/>
      <c r="AW614" s="147"/>
      <c r="AX614" s="147"/>
      <c r="AY614" s="147"/>
      <c r="AZ614" s="147"/>
      <c r="BA614" s="147"/>
      <c r="BB614" s="147"/>
      <c r="BC614" s="147"/>
      <c r="BD614" s="147"/>
      <c r="BE614" s="147"/>
      <c r="BF614" s="147"/>
      <c r="BG614" s="147"/>
      <c r="BH614" s="147"/>
    </row>
    <row r="615" spans="1:60" x14ac:dyDescent="0.2">
      <c r="A615" s="160" t="s">
        <v>180</v>
      </c>
      <c r="B615" s="161" t="s">
        <v>150</v>
      </c>
      <c r="C615" s="181" t="s">
        <v>151</v>
      </c>
      <c r="D615" s="162"/>
      <c r="E615" s="163"/>
      <c r="F615" s="164"/>
      <c r="G615" s="164">
        <f>SUMIF(AG616:AG624,"&lt;&gt;NOR",G616:G624)</f>
        <v>0</v>
      </c>
      <c r="H615" s="164"/>
      <c r="I615" s="164">
        <f>SUM(I616:I624)</f>
        <v>0</v>
      </c>
      <c r="J615" s="164"/>
      <c r="K615" s="164">
        <f>SUM(K616:K624)</f>
        <v>0</v>
      </c>
      <c r="L615" s="164"/>
      <c r="M615" s="164">
        <f>SUM(M616:M624)</f>
        <v>0</v>
      </c>
      <c r="N615" s="164"/>
      <c r="O615" s="164">
        <f>SUM(O616:O624)</f>
        <v>0</v>
      </c>
      <c r="P615" s="164"/>
      <c r="Q615" s="164">
        <f>SUM(Q616:Q624)</f>
        <v>0</v>
      </c>
      <c r="R615" s="164"/>
      <c r="S615" s="164"/>
      <c r="T615" s="165"/>
      <c r="U615" s="159"/>
      <c r="V615" s="159">
        <f>SUM(V616:V624)</f>
        <v>220.34</v>
      </c>
      <c r="W615" s="159"/>
      <c r="X615" s="159"/>
      <c r="AG615" t="s">
        <v>181</v>
      </c>
    </row>
    <row r="616" spans="1:60" outlineLevel="1" x14ac:dyDescent="0.2">
      <c r="A616" s="173">
        <v>147</v>
      </c>
      <c r="B616" s="174" t="s">
        <v>809</v>
      </c>
      <c r="C616" s="182" t="s">
        <v>810</v>
      </c>
      <c r="D616" s="175" t="s">
        <v>274</v>
      </c>
      <c r="E616" s="176">
        <v>94.724530000000001</v>
      </c>
      <c r="F616" s="177"/>
      <c r="G616" s="178">
        <f t="shared" ref="G616:G624" si="7">ROUND(E616*F616,2)</f>
        <v>0</v>
      </c>
      <c r="H616" s="177"/>
      <c r="I616" s="178">
        <f t="shared" ref="I616:I624" si="8">ROUND(E616*H616,2)</f>
        <v>0</v>
      </c>
      <c r="J616" s="177"/>
      <c r="K616" s="178">
        <f t="shared" ref="K616:K624" si="9">ROUND(E616*J616,2)</f>
        <v>0</v>
      </c>
      <c r="L616" s="178">
        <v>15</v>
      </c>
      <c r="M616" s="178">
        <f t="shared" ref="M616:M624" si="10">G616*(1+L616/100)</f>
        <v>0</v>
      </c>
      <c r="N616" s="178">
        <v>0</v>
      </c>
      <c r="O616" s="178">
        <f t="shared" ref="O616:O624" si="11">ROUND(E616*N616,2)</f>
        <v>0</v>
      </c>
      <c r="P616" s="178">
        <v>0</v>
      </c>
      <c r="Q616" s="178">
        <f t="shared" ref="Q616:Q624" si="12">ROUND(E616*P616,2)</f>
        <v>0</v>
      </c>
      <c r="R616" s="178"/>
      <c r="S616" s="178" t="s">
        <v>222</v>
      </c>
      <c r="T616" s="179" t="s">
        <v>223</v>
      </c>
      <c r="U616" s="157">
        <v>0.749</v>
      </c>
      <c r="V616" s="157">
        <f t="shared" ref="V616:V624" si="13">ROUND(E616*U616,2)</f>
        <v>70.95</v>
      </c>
      <c r="W616" s="157"/>
      <c r="X616" s="157" t="s">
        <v>811</v>
      </c>
      <c r="Y616" s="147"/>
      <c r="Z616" s="147"/>
      <c r="AA616" s="147"/>
      <c r="AB616" s="147"/>
      <c r="AC616" s="147"/>
      <c r="AD616" s="147"/>
      <c r="AE616" s="147"/>
      <c r="AF616" s="147"/>
      <c r="AG616" s="147" t="s">
        <v>812</v>
      </c>
      <c r="AH616" s="147"/>
      <c r="AI616" s="147"/>
      <c r="AJ616" s="147"/>
      <c r="AK616" s="147"/>
      <c r="AL616" s="147"/>
      <c r="AM616" s="147"/>
      <c r="AN616" s="147"/>
      <c r="AO616" s="147"/>
      <c r="AP616" s="147"/>
      <c r="AQ616" s="147"/>
      <c r="AR616" s="147"/>
      <c r="AS616" s="147"/>
      <c r="AT616" s="147"/>
      <c r="AU616" s="147"/>
      <c r="AV616" s="147"/>
      <c r="AW616" s="147"/>
      <c r="AX616" s="147"/>
      <c r="AY616" s="147"/>
      <c r="AZ616" s="147"/>
      <c r="BA616" s="147"/>
      <c r="BB616" s="147"/>
      <c r="BC616" s="147"/>
      <c r="BD616" s="147"/>
      <c r="BE616" s="147"/>
      <c r="BF616" s="147"/>
      <c r="BG616" s="147"/>
      <c r="BH616" s="147"/>
    </row>
    <row r="617" spans="1:60" outlineLevel="1" x14ac:dyDescent="0.2">
      <c r="A617" s="173">
        <v>148</v>
      </c>
      <c r="B617" s="174" t="s">
        <v>813</v>
      </c>
      <c r="C617" s="182" t="s">
        <v>814</v>
      </c>
      <c r="D617" s="175" t="s">
        <v>274</v>
      </c>
      <c r="E617" s="176">
        <v>947.24534000000006</v>
      </c>
      <c r="F617" s="177"/>
      <c r="G617" s="178">
        <f t="shared" si="7"/>
        <v>0</v>
      </c>
      <c r="H617" s="177"/>
      <c r="I617" s="178">
        <f t="shared" si="8"/>
        <v>0</v>
      </c>
      <c r="J617" s="177"/>
      <c r="K617" s="178">
        <f t="shared" si="9"/>
        <v>0</v>
      </c>
      <c r="L617" s="178">
        <v>15</v>
      </c>
      <c r="M617" s="178">
        <f t="shared" si="10"/>
        <v>0</v>
      </c>
      <c r="N617" s="178">
        <v>0</v>
      </c>
      <c r="O617" s="178">
        <f t="shared" si="11"/>
        <v>0</v>
      </c>
      <c r="P617" s="178">
        <v>0</v>
      </c>
      <c r="Q617" s="178">
        <f t="shared" si="12"/>
        <v>0</v>
      </c>
      <c r="R617" s="178"/>
      <c r="S617" s="178" t="s">
        <v>222</v>
      </c>
      <c r="T617" s="179" t="s">
        <v>223</v>
      </c>
      <c r="U617" s="157">
        <v>0.03</v>
      </c>
      <c r="V617" s="157">
        <f t="shared" si="13"/>
        <v>28.42</v>
      </c>
      <c r="W617" s="157"/>
      <c r="X617" s="157" t="s">
        <v>811</v>
      </c>
      <c r="Y617" s="147"/>
      <c r="Z617" s="147"/>
      <c r="AA617" s="147"/>
      <c r="AB617" s="147"/>
      <c r="AC617" s="147"/>
      <c r="AD617" s="147"/>
      <c r="AE617" s="147"/>
      <c r="AF617" s="147"/>
      <c r="AG617" s="147" t="s">
        <v>812</v>
      </c>
      <c r="AH617" s="147"/>
      <c r="AI617" s="147"/>
      <c r="AJ617" s="147"/>
      <c r="AK617" s="147"/>
      <c r="AL617" s="147"/>
      <c r="AM617" s="147"/>
      <c r="AN617" s="147"/>
      <c r="AO617" s="147"/>
      <c r="AP617" s="147"/>
      <c r="AQ617" s="147"/>
      <c r="AR617" s="147"/>
      <c r="AS617" s="147"/>
      <c r="AT617" s="147"/>
      <c r="AU617" s="147"/>
      <c r="AV617" s="147"/>
      <c r="AW617" s="147"/>
      <c r="AX617" s="147"/>
      <c r="AY617" s="147"/>
      <c r="AZ617" s="147"/>
      <c r="BA617" s="147"/>
      <c r="BB617" s="147"/>
      <c r="BC617" s="147"/>
      <c r="BD617" s="147"/>
      <c r="BE617" s="147"/>
      <c r="BF617" s="147"/>
      <c r="BG617" s="147"/>
      <c r="BH617" s="147"/>
    </row>
    <row r="618" spans="1:60" outlineLevel="1" x14ac:dyDescent="0.2">
      <c r="A618" s="173">
        <v>149</v>
      </c>
      <c r="B618" s="174" t="s">
        <v>815</v>
      </c>
      <c r="C618" s="182" t="s">
        <v>816</v>
      </c>
      <c r="D618" s="175" t="s">
        <v>274</v>
      </c>
      <c r="E618" s="176">
        <v>94.724530000000001</v>
      </c>
      <c r="F618" s="177"/>
      <c r="G618" s="178">
        <f t="shared" si="7"/>
        <v>0</v>
      </c>
      <c r="H618" s="177"/>
      <c r="I618" s="178">
        <f t="shared" si="8"/>
        <v>0</v>
      </c>
      <c r="J618" s="177"/>
      <c r="K618" s="178">
        <f t="shared" si="9"/>
        <v>0</v>
      </c>
      <c r="L618" s="178">
        <v>15</v>
      </c>
      <c r="M618" s="178">
        <f t="shared" si="10"/>
        <v>0</v>
      </c>
      <c r="N618" s="178">
        <v>0</v>
      </c>
      <c r="O618" s="178">
        <f t="shared" si="11"/>
        <v>0</v>
      </c>
      <c r="P618" s="178">
        <v>0</v>
      </c>
      <c r="Q618" s="178">
        <f t="shared" si="12"/>
        <v>0</v>
      </c>
      <c r="R618" s="178"/>
      <c r="S618" s="178" t="s">
        <v>222</v>
      </c>
      <c r="T618" s="179" t="s">
        <v>223</v>
      </c>
      <c r="U618" s="157">
        <v>0.94199999999999995</v>
      </c>
      <c r="V618" s="157">
        <f t="shared" si="13"/>
        <v>89.23</v>
      </c>
      <c r="W618" s="157"/>
      <c r="X618" s="157" t="s">
        <v>811</v>
      </c>
      <c r="Y618" s="147"/>
      <c r="Z618" s="147"/>
      <c r="AA618" s="147"/>
      <c r="AB618" s="147"/>
      <c r="AC618" s="147"/>
      <c r="AD618" s="147"/>
      <c r="AE618" s="147"/>
      <c r="AF618" s="147"/>
      <c r="AG618" s="147" t="s">
        <v>812</v>
      </c>
      <c r="AH618" s="147"/>
      <c r="AI618" s="147"/>
      <c r="AJ618" s="147"/>
      <c r="AK618" s="147"/>
      <c r="AL618" s="147"/>
      <c r="AM618" s="147"/>
      <c r="AN618" s="147"/>
      <c r="AO618" s="147"/>
      <c r="AP618" s="147"/>
      <c r="AQ618" s="147"/>
      <c r="AR618" s="147"/>
      <c r="AS618" s="147"/>
      <c r="AT618" s="147"/>
      <c r="AU618" s="147"/>
      <c r="AV618" s="147"/>
      <c r="AW618" s="147"/>
      <c r="AX618" s="147"/>
      <c r="AY618" s="147"/>
      <c r="AZ618" s="147"/>
      <c r="BA618" s="147"/>
      <c r="BB618" s="147"/>
      <c r="BC618" s="147"/>
      <c r="BD618" s="147"/>
      <c r="BE618" s="147"/>
      <c r="BF618" s="147"/>
      <c r="BG618" s="147"/>
      <c r="BH618" s="147"/>
    </row>
    <row r="619" spans="1:60" outlineLevel="1" x14ac:dyDescent="0.2">
      <c r="A619" s="173">
        <v>150</v>
      </c>
      <c r="B619" s="174" t="s">
        <v>817</v>
      </c>
      <c r="C619" s="182" t="s">
        <v>818</v>
      </c>
      <c r="D619" s="175" t="s">
        <v>274</v>
      </c>
      <c r="E619" s="176">
        <v>189.44907000000001</v>
      </c>
      <c r="F619" s="177"/>
      <c r="G619" s="178">
        <f t="shared" si="7"/>
        <v>0</v>
      </c>
      <c r="H619" s="177"/>
      <c r="I619" s="178">
        <f t="shared" si="8"/>
        <v>0</v>
      </c>
      <c r="J619" s="177"/>
      <c r="K619" s="178">
        <f t="shared" si="9"/>
        <v>0</v>
      </c>
      <c r="L619" s="178">
        <v>15</v>
      </c>
      <c r="M619" s="178">
        <f t="shared" si="10"/>
        <v>0</v>
      </c>
      <c r="N619" s="178">
        <v>0</v>
      </c>
      <c r="O619" s="178">
        <f t="shared" si="11"/>
        <v>0</v>
      </c>
      <c r="P619" s="178">
        <v>0</v>
      </c>
      <c r="Q619" s="178">
        <f t="shared" si="12"/>
        <v>0</v>
      </c>
      <c r="R619" s="178"/>
      <c r="S619" s="178" t="s">
        <v>222</v>
      </c>
      <c r="T619" s="179" t="s">
        <v>223</v>
      </c>
      <c r="U619" s="157">
        <v>0.11</v>
      </c>
      <c r="V619" s="157">
        <f t="shared" si="13"/>
        <v>20.84</v>
      </c>
      <c r="W619" s="157"/>
      <c r="X619" s="157" t="s">
        <v>811</v>
      </c>
      <c r="Y619" s="147"/>
      <c r="Z619" s="147"/>
      <c r="AA619" s="147"/>
      <c r="AB619" s="147"/>
      <c r="AC619" s="147"/>
      <c r="AD619" s="147"/>
      <c r="AE619" s="147"/>
      <c r="AF619" s="147"/>
      <c r="AG619" s="147" t="s">
        <v>812</v>
      </c>
      <c r="AH619" s="147"/>
      <c r="AI619" s="147"/>
      <c r="AJ619" s="147"/>
      <c r="AK619" s="147"/>
      <c r="AL619" s="147"/>
      <c r="AM619" s="147"/>
      <c r="AN619" s="147"/>
      <c r="AO619" s="147"/>
      <c r="AP619" s="147"/>
      <c r="AQ619" s="147"/>
      <c r="AR619" s="147"/>
      <c r="AS619" s="147"/>
      <c r="AT619" s="147"/>
      <c r="AU619" s="147"/>
      <c r="AV619" s="147"/>
      <c r="AW619" s="147"/>
      <c r="AX619" s="147"/>
      <c r="AY619" s="147"/>
      <c r="AZ619" s="147"/>
      <c r="BA619" s="147"/>
      <c r="BB619" s="147"/>
      <c r="BC619" s="147"/>
      <c r="BD619" s="147"/>
      <c r="BE619" s="147"/>
      <c r="BF619" s="147"/>
      <c r="BG619" s="147"/>
      <c r="BH619" s="147"/>
    </row>
    <row r="620" spans="1:60" outlineLevel="1" x14ac:dyDescent="0.2">
      <c r="A620" s="173">
        <v>151</v>
      </c>
      <c r="B620" s="174" t="s">
        <v>819</v>
      </c>
      <c r="C620" s="182" t="s">
        <v>820</v>
      </c>
      <c r="D620" s="175" t="s">
        <v>274</v>
      </c>
      <c r="E620" s="176">
        <v>94.724530000000001</v>
      </c>
      <c r="F620" s="177"/>
      <c r="G620" s="178">
        <f t="shared" si="7"/>
        <v>0</v>
      </c>
      <c r="H620" s="177"/>
      <c r="I620" s="178">
        <f t="shared" si="8"/>
        <v>0</v>
      </c>
      <c r="J620" s="177"/>
      <c r="K620" s="178">
        <f t="shared" si="9"/>
        <v>0</v>
      </c>
      <c r="L620" s="178">
        <v>15</v>
      </c>
      <c r="M620" s="178">
        <f t="shared" si="10"/>
        <v>0</v>
      </c>
      <c r="N620" s="178">
        <v>0</v>
      </c>
      <c r="O620" s="178">
        <f t="shared" si="11"/>
        <v>0</v>
      </c>
      <c r="P620" s="178">
        <v>0</v>
      </c>
      <c r="Q620" s="178">
        <f t="shared" si="12"/>
        <v>0</v>
      </c>
      <c r="R620" s="178"/>
      <c r="S620" s="178" t="s">
        <v>222</v>
      </c>
      <c r="T620" s="179" t="s">
        <v>223</v>
      </c>
      <c r="U620" s="157">
        <v>0.01</v>
      </c>
      <c r="V620" s="157">
        <f t="shared" si="13"/>
        <v>0.95</v>
      </c>
      <c r="W620" s="157"/>
      <c r="X620" s="157" t="s">
        <v>811</v>
      </c>
      <c r="Y620" s="147"/>
      <c r="Z620" s="147"/>
      <c r="AA620" s="147"/>
      <c r="AB620" s="147"/>
      <c r="AC620" s="147"/>
      <c r="AD620" s="147"/>
      <c r="AE620" s="147"/>
      <c r="AF620" s="147"/>
      <c r="AG620" s="147" t="s">
        <v>812</v>
      </c>
      <c r="AH620" s="147"/>
      <c r="AI620" s="147"/>
      <c r="AJ620" s="147"/>
      <c r="AK620" s="147"/>
      <c r="AL620" s="147"/>
      <c r="AM620" s="147"/>
      <c r="AN620" s="147"/>
      <c r="AO620" s="147"/>
      <c r="AP620" s="147"/>
      <c r="AQ620" s="147"/>
      <c r="AR620" s="147"/>
      <c r="AS620" s="147"/>
      <c r="AT620" s="147"/>
      <c r="AU620" s="147"/>
      <c r="AV620" s="147"/>
      <c r="AW620" s="147"/>
      <c r="AX620" s="147"/>
      <c r="AY620" s="147"/>
      <c r="AZ620" s="147"/>
      <c r="BA620" s="147"/>
      <c r="BB620" s="147"/>
      <c r="BC620" s="147"/>
      <c r="BD620" s="147"/>
      <c r="BE620" s="147"/>
      <c r="BF620" s="147"/>
      <c r="BG620" s="147"/>
      <c r="BH620" s="147"/>
    </row>
    <row r="621" spans="1:60" outlineLevel="1" x14ac:dyDescent="0.2">
      <c r="A621" s="173">
        <v>152</v>
      </c>
      <c r="B621" s="174" t="s">
        <v>821</v>
      </c>
      <c r="C621" s="182" t="s">
        <v>822</v>
      </c>
      <c r="D621" s="175" t="s">
        <v>274</v>
      </c>
      <c r="E621" s="176">
        <v>1420.8680099999999</v>
      </c>
      <c r="F621" s="177"/>
      <c r="G621" s="178">
        <f t="shared" si="7"/>
        <v>0</v>
      </c>
      <c r="H621" s="177"/>
      <c r="I621" s="178">
        <f t="shared" si="8"/>
        <v>0</v>
      </c>
      <c r="J621" s="177"/>
      <c r="K621" s="178">
        <f t="shared" si="9"/>
        <v>0</v>
      </c>
      <c r="L621" s="178">
        <v>15</v>
      </c>
      <c r="M621" s="178">
        <f t="shared" si="10"/>
        <v>0</v>
      </c>
      <c r="N621" s="178">
        <v>0</v>
      </c>
      <c r="O621" s="178">
        <f t="shared" si="11"/>
        <v>0</v>
      </c>
      <c r="P621" s="178">
        <v>0</v>
      </c>
      <c r="Q621" s="178">
        <f t="shared" si="12"/>
        <v>0</v>
      </c>
      <c r="R621" s="178"/>
      <c r="S621" s="178" t="s">
        <v>222</v>
      </c>
      <c r="T621" s="179" t="s">
        <v>223</v>
      </c>
      <c r="U621" s="157">
        <v>0</v>
      </c>
      <c r="V621" s="157">
        <f t="shared" si="13"/>
        <v>0</v>
      </c>
      <c r="W621" s="157"/>
      <c r="X621" s="157" t="s">
        <v>811</v>
      </c>
      <c r="Y621" s="147"/>
      <c r="Z621" s="147"/>
      <c r="AA621" s="147"/>
      <c r="AB621" s="147"/>
      <c r="AC621" s="147"/>
      <c r="AD621" s="147"/>
      <c r="AE621" s="147"/>
      <c r="AF621" s="147"/>
      <c r="AG621" s="147" t="s">
        <v>812</v>
      </c>
      <c r="AH621" s="147"/>
      <c r="AI621" s="147"/>
      <c r="AJ621" s="147"/>
      <c r="AK621" s="147"/>
      <c r="AL621" s="147"/>
      <c r="AM621" s="147"/>
      <c r="AN621" s="147"/>
      <c r="AO621" s="147"/>
      <c r="AP621" s="147"/>
      <c r="AQ621" s="147"/>
      <c r="AR621" s="147"/>
      <c r="AS621" s="147"/>
      <c r="AT621" s="147"/>
      <c r="AU621" s="147"/>
      <c r="AV621" s="147"/>
      <c r="AW621" s="147"/>
      <c r="AX621" s="147"/>
      <c r="AY621" s="147"/>
      <c r="AZ621" s="147"/>
      <c r="BA621" s="147"/>
      <c r="BB621" s="147"/>
      <c r="BC621" s="147"/>
      <c r="BD621" s="147"/>
      <c r="BE621" s="147"/>
      <c r="BF621" s="147"/>
      <c r="BG621" s="147"/>
      <c r="BH621" s="147"/>
    </row>
    <row r="622" spans="1:60" outlineLevel="1" x14ac:dyDescent="0.2">
      <c r="A622" s="173">
        <v>153</v>
      </c>
      <c r="B622" s="174" t="s">
        <v>823</v>
      </c>
      <c r="C622" s="182" t="s">
        <v>824</v>
      </c>
      <c r="D622" s="175" t="s">
        <v>274</v>
      </c>
      <c r="E622" s="176">
        <v>94.724530000000001</v>
      </c>
      <c r="F622" s="177"/>
      <c r="G622" s="178">
        <f t="shared" si="7"/>
        <v>0</v>
      </c>
      <c r="H622" s="177"/>
      <c r="I622" s="178">
        <f t="shared" si="8"/>
        <v>0</v>
      </c>
      <c r="J622" s="177"/>
      <c r="K622" s="178">
        <f t="shared" si="9"/>
        <v>0</v>
      </c>
      <c r="L622" s="178">
        <v>15</v>
      </c>
      <c r="M622" s="178">
        <f t="shared" si="10"/>
        <v>0</v>
      </c>
      <c r="N622" s="178">
        <v>0</v>
      </c>
      <c r="O622" s="178">
        <f t="shared" si="11"/>
        <v>0</v>
      </c>
      <c r="P622" s="178">
        <v>0</v>
      </c>
      <c r="Q622" s="178">
        <f t="shared" si="12"/>
        <v>0</v>
      </c>
      <c r="R622" s="178"/>
      <c r="S622" s="178" t="s">
        <v>222</v>
      </c>
      <c r="T622" s="179" t="s">
        <v>223</v>
      </c>
      <c r="U622" s="157">
        <v>9.9000000000000005E-2</v>
      </c>
      <c r="V622" s="157">
        <f t="shared" si="13"/>
        <v>9.3800000000000008</v>
      </c>
      <c r="W622" s="157"/>
      <c r="X622" s="157" t="s">
        <v>811</v>
      </c>
      <c r="Y622" s="147"/>
      <c r="Z622" s="147"/>
      <c r="AA622" s="147"/>
      <c r="AB622" s="147"/>
      <c r="AC622" s="147"/>
      <c r="AD622" s="147"/>
      <c r="AE622" s="147"/>
      <c r="AF622" s="147"/>
      <c r="AG622" s="147" t="s">
        <v>812</v>
      </c>
      <c r="AH622" s="147"/>
      <c r="AI622" s="147"/>
      <c r="AJ622" s="147"/>
      <c r="AK622" s="147"/>
      <c r="AL622" s="147"/>
      <c r="AM622" s="147"/>
      <c r="AN622" s="147"/>
      <c r="AO622" s="147"/>
      <c r="AP622" s="147"/>
      <c r="AQ622" s="147"/>
      <c r="AR622" s="147"/>
      <c r="AS622" s="147"/>
      <c r="AT622" s="147"/>
      <c r="AU622" s="147"/>
      <c r="AV622" s="147"/>
      <c r="AW622" s="147"/>
      <c r="AX622" s="147"/>
      <c r="AY622" s="147"/>
      <c r="AZ622" s="147"/>
      <c r="BA622" s="147"/>
      <c r="BB622" s="147"/>
      <c r="BC622" s="147"/>
      <c r="BD622" s="147"/>
      <c r="BE622" s="147"/>
      <c r="BF622" s="147"/>
      <c r="BG622" s="147"/>
      <c r="BH622" s="147"/>
    </row>
    <row r="623" spans="1:60" outlineLevel="1" x14ac:dyDescent="0.2">
      <c r="A623" s="173">
        <v>154</v>
      </c>
      <c r="B623" s="174" t="s">
        <v>825</v>
      </c>
      <c r="C623" s="182" t="s">
        <v>826</v>
      </c>
      <c r="D623" s="175" t="s">
        <v>274</v>
      </c>
      <c r="E623" s="176">
        <v>94.724530000000001</v>
      </c>
      <c r="F623" s="177"/>
      <c r="G623" s="178">
        <f t="shared" si="7"/>
        <v>0</v>
      </c>
      <c r="H623" s="177"/>
      <c r="I623" s="178">
        <f t="shared" si="8"/>
        <v>0</v>
      </c>
      <c r="J623" s="177"/>
      <c r="K623" s="178">
        <f t="shared" si="9"/>
        <v>0</v>
      </c>
      <c r="L623" s="178">
        <v>15</v>
      </c>
      <c r="M623" s="178">
        <f t="shared" si="10"/>
        <v>0</v>
      </c>
      <c r="N623" s="178">
        <v>0</v>
      </c>
      <c r="O623" s="178">
        <f t="shared" si="11"/>
        <v>0</v>
      </c>
      <c r="P623" s="178">
        <v>0</v>
      </c>
      <c r="Q623" s="178">
        <f t="shared" si="12"/>
        <v>0</v>
      </c>
      <c r="R623" s="178"/>
      <c r="S623" s="178" t="s">
        <v>222</v>
      </c>
      <c r="T623" s="179" t="s">
        <v>223</v>
      </c>
      <c r="U623" s="157">
        <v>6.0000000000000001E-3</v>
      </c>
      <c r="V623" s="157">
        <f t="shared" si="13"/>
        <v>0.56999999999999995</v>
      </c>
      <c r="W623" s="157"/>
      <c r="X623" s="157" t="s">
        <v>811</v>
      </c>
      <c r="Y623" s="147"/>
      <c r="Z623" s="147"/>
      <c r="AA623" s="147"/>
      <c r="AB623" s="147"/>
      <c r="AC623" s="147"/>
      <c r="AD623" s="147"/>
      <c r="AE623" s="147"/>
      <c r="AF623" s="147"/>
      <c r="AG623" s="147" t="s">
        <v>812</v>
      </c>
      <c r="AH623" s="147"/>
      <c r="AI623" s="147"/>
      <c r="AJ623" s="147"/>
      <c r="AK623" s="147"/>
      <c r="AL623" s="147"/>
      <c r="AM623" s="147"/>
      <c r="AN623" s="147"/>
      <c r="AO623" s="147"/>
      <c r="AP623" s="147"/>
      <c r="AQ623" s="147"/>
      <c r="AR623" s="147"/>
      <c r="AS623" s="147"/>
      <c r="AT623" s="147"/>
      <c r="AU623" s="147"/>
      <c r="AV623" s="147"/>
      <c r="AW623" s="147"/>
      <c r="AX623" s="147"/>
      <c r="AY623" s="147"/>
      <c r="AZ623" s="147"/>
      <c r="BA623" s="147"/>
      <c r="BB623" s="147"/>
      <c r="BC623" s="147"/>
      <c r="BD623" s="147"/>
      <c r="BE623" s="147"/>
      <c r="BF623" s="147"/>
      <c r="BG623" s="147"/>
      <c r="BH623" s="147"/>
    </row>
    <row r="624" spans="1:60" outlineLevel="1" x14ac:dyDescent="0.2">
      <c r="A624" s="166">
        <v>155</v>
      </c>
      <c r="B624" s="167" t="s">
        <v>827</v>
      </c>
      <c r="C624" s="183" t="s">
        <v>828</v>
      </c>
      <c r="D624" s="168" t="s">
        <v>274</v>
      </c>
      <c r="E624" s="169">
        <v>94.724530000000001</v>
      </c>
      <c r="F624" s="170"/>
      <c r="G624" s="171">
        <f t="shared" si="7"/>
        <v>0</v>
      </c>
      <c r="H624" s="170"/>
      <c r="I624" s="171">
        <f t="shared" si="8"/>
        <v>0</v>
      </c>
      <c r="J624" s="170"/>
      <c r="K624" s="171">
        <f t="shared" si="9"/>
        <v>0</v>
      </c>
      <c r="L624" s="171">
        <v>15</v>
      </c>
      <c r="M624" s="171">
        <f t="shared" si="10"/>
        <v>0</v>
      </c>
      <c r="N624" s="171">
        <v>0</v>
      </c>
      <c r="O624" s="171">
        <f t="shared" si="11"/>
        <v>0</v>
      </c>
      <c r="P624" s="171">
        <v>0</v>
      </c>
      <c r="Q624" s="171">
        <f t="shared" si="12"/>
        <v>0</v>
      </c>
      <c r="R624" s="171"/>
      <c r="S624" s="171" t="s">
        <v>222</v>
      </c>
      <c r="T624" s="172" t="s">
        <v>223</v>
      </c>
      <c r="U624" s="157">
        <v>0</v>
      </c>
      <c r="V624" s="157">
        <f t="shared" si="13"/>
        <v>0</v>
      </c>
      <c r="W624" s="157"/>
      <c r="X624" s="157" t="s">
        <v>811</v>
      </c>
      <c r="Y624" s="147"/>
      <c r="Z624" s="147"/>
      <c r="AA624" s="147"/>
      <c r="AB624" s="147"/>
      <c r="AC624" s="147"/>
      <c r="AD624" s="147"/>
      <c r="AE624" s="147"/>
      <c r="AF624" s="147"/>
      <c r="AG624" s="147" t="s">
        <v>812</v>
      </c>
      <c r="AH624" s="147"/>
      <c r="AI624" s="147"/>
      <c r="AJ624" s="147"/>
      <c r="AK624" s="147"/>
      <c r="AL624" s="147"/>
      <c r="AM624" s="147"/>
      <c r="AN624" s="147"/>
      <c r="AO624" s="147"/>
      <c r="AP624" s="147"/>
      <c r="AQ624" s="147"/>
      <c r="AR624" s="147"/>
      <c r="AS624" s="147"/>
      <c r="AT624" s="147"/>
      <c r="AU624" s="147"/>
      <c r="AV624" s="147"/>
      <c r="AW624" s="147"/>
      <c r="AX624" s="147"/>
      <c r="AY624" s="147"/>
      <c r="AZ624" s="147"/>
      <c r="BA624" s="147"/>
      <c r="BB624" s="147"/>
      <c r="BC624" s="147"/>
      <c r="BD624" s="147"/>
      <c r="BE624" s="147"/>
      <c r="BF624" s="147"/>
      <c r="BG624" s="147"/>
      <c r="BH624" s="147"/>
    </row>
    <row r="625" spans="1:33" x14ac:dyDescent="0.2">
      <c r="A625" s="3"/>
      <c r="B625" s="4"/>
      <c r="C625" s="184"/>
      <c r="D625" s="6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AE625">
        <v>15</v>
      </c>
      <c r="AF625">
        <v>21</v>
      </c>
      <c r="AG625" t="s">
        <v>167</v>
      </c>
    </row>
    <row r="626" spans="1:33" x14ac:dyDescent="0.2">
      <c r="A626" s="150"/>
      <c r="B626" s="151" t="s">
        <v>31</v>
      </c>
      <c r="C626" s="185"/>
      <c r="D626" s="152"/>
      <c r="E626" s="153"/>
      <c r="F626" s="153"/>
      <c r="G626" s="180">
        <f>G8+G57+G84+G96+G109+G117+G371+G385+G426+G471+G476+G509+G511+G547+G554+G593+G606+G612+G615</f>
        <v>0</v>
      </c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AE626">
        <f>SUMIF(L7:L624,AE625,G7:G624)</f>
        <v>0</v>
      </c>
      <c r="AF626">
        <f>SUMIF(L7:L624,AF625,G7:G624)</f>
        <v>0</v>
      </c>
      <c r="AG626" t="s">
        <v>215</v>
      </c>
    </row>
    <row r="627" spans="1:33" x14ac:dyDescent="0.2">
      <c r="A627" s="3"/>
      <c r="B627" s="4"/>
      <c r="C627" s="184"/>
      <c r="D627" s="6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spans="1:33" x14ac:dyDescent="0.2">
      <c r="A628" s="3"/>
      <c r="B628" s="4"/>
      <c r="C628" s="184"/>
      <c r="D628" s="6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spans="1:33" x14ac:dyDescent="0.2">
      <c r="A629" s="273" t="s">
        <v>216</v>
      </c>
      <c r="B629" s="273"/>
      <c r="C629" s="274"/>
      <c r="D629" s="6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spans="1:33" x14ac:dyDescent="0.2">
      <c r="A630" s="254"/>
      <c r="B630" s="255"/>
      <c r="C630" s="256"/>
      <c r="D630" s="255"/>
      <c r="E630" s="255"/>
      <c r="F630" s="255"/>
      <c r="G630" s="257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AG630" t="s">
        <v>217</v>
      </c>
    </row>
    <row r="631" spans="1:33" x14ac:dyDescent="0.2">
      <c r="A631" s="258"/>
      <c r="B631" s="259"/>
      <c r="C631" s="260"/>
      <c r="D631" s="259"/>
      <c r="E631" s="259"/>
      <c r="F631" s="259"/>
      <c r="G631" s="261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pans="1:33" x14ac:dyDescent="0.2">
      <c r="A632" s="258"/>
      <c r="B632" s="259"/>
      <c r="C632" s="260"/>
      <c r="D632" s="259"/>
      <c r="E632" s="259"/>
      <c r="F632" s="259"/>
      <c r="G632" s="261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pans="1:33" x14ac:dyDescent="0.2">
      <c r="A633" s="258"/>
      <c r="B633" s="259"/>
      <c r="C633" s="260"/>
      <c r="D633" s="259"/>
      <c r="E633" s="259"/>
      <c r="F633" s="259"/>
      <c r="G633" s="261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spans="1:33" x14ac:dyDescent="0.2">
      <c r="A634" s="262"/>
      <c r="B634" s="263"/>
      <c r="C634" s="264"/>
      <c r="D634" s="263"/>
      <c r="E634" s="263"/>
      <c r="F634" s="263"/>
      <c r="G634" s="265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spans="1:33" x14ac:dyDescent="0.2">
      <c r="A635" s="3"/>
      <c r="B635" s="4"/>
      <c r="C635" s="184"/>
      <c r="D635" s="6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spans="1:33" x14ac:dyDescent="0.2">
      <c r="C636" s="186"/>
      <c r="D636" s="10"/>
      <c r="AG636" t="s">
        <v>218</v>
      </c>
    </row>
    <row r="637" spans="1:33" x14ac:dyDescent="0.2">
      <c r="D637" s="10"/>
    </row>
    <row r="638" spans="1:33" x14ac:dyDescent="0.2">
      <c r="D638" s="10"/>
    </row>
    <row r="639" spans="1:33" x14ac:dyDescent="0.2">
      <c r="D639" s="10"/>
    </row>
    <row r="640" spans="1:33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630:G634"/>
    <mergeCell ref="A1:G1"/>
    <mergeCell ref="C2:G2"/>
    <mergeCell ref="C3:G3"/>
    <mergeCell ref="C4:G4"/>
    <mergeCell ref="A629:C629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/>
  </sheetPr>
  <dimension ref="A1:BH5000"/>
  <sheetViews>
    <sheetView workbookViewId="0">
      <pane ySplit="7" topLeftCell="A38" activePane="bottomLeft" state="frozen"/>
      <selection pane="bottomLeft" activeCell="C61" sqref="C61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6" t="s">
        <v>7</v>
      </c>
      <c r="B1" s="266"/>
      <c r="C1" s="266"/>
      <c r="D1" s="266"/>
      <c r="E1" s="266"/>
      <c r="F1" s="266"/>
      <c r="G1" s="266"/>
      <c r="AG1" t="s">
        <v>155</v>
      </c>
    </row>
    <row r="2" spans="1:60" ht="24.95" customHeight="1" x14ac:dyDescent="0.2">
      <c r="A2" s="139" t="s">
        <v>8</v>
      </c>
      <c r="B2" s="49" t="s">
        <v>41</v>
      </c>
      <c r="C2" s="267" t="s">
        <v>42</v>
      </c>
      <c r="D2" s="268"/>
      <c r="E2" s="268"/>
      <c r="F2" s="268"/>
      <c r="G2" s="269"/>
      <c r="AG2" t="s">
        <v>156</v>
      </c>
    </row>
    <row r="3" spans="1:60" ht="24.95" customHeight="1" x14ac:dyDescent="0.2">
      <c r="A3" s="139" t="s">
        <v>9</v>
      </c>
      <c r="B3" s="49" t="s">
        <v>44</v>
      </c>
      <c r="C3" s="267" t="s">
        <v>45</v>
      </c>
      <c r="D3" s="268"/>
      <c r="E3" s="268"/>
      <c r="F3" s="268"/>
      <c r="G3" s="269"/>
      <c r="AC3" s="121" t="s">
        <v>156</v>
      </c>
      <c r="AG3" t="s">
        <v>157</v>
      </c>
    </row>
    <row r="4" spans="1:60" ht="24.95" customHeight="1" x14ac:dyDescent="0.2">
      <c r="A4" s="140" t="s">
        <v>10</v>
      </c>
      <c r="B4" s="141" t="s">
        <v>50</v>
      </c>
      <c r="C4" s="270" t="s">
        <v>51</v>
      </c>
      <c r="D4" s="271"/>
      <c r="E4" s="271"/>
      <c r="F4" s="271"/>
      <c r="G4" s="272"/>
      <c r="AG4" t="s">
        <v>158</v>
      </c>
    </row>
    <row r="5" spans="1:60" x14ac:dyDescent="0.2">
      <c r="D5" s="10"/>
    </row>
    <row r="6" spans="1:60" ht="38.25" x14ac:dyDescent="0.2">
      <c r="A6" s="143" t="s">
        <v>159</v>
      </c>
      <c r="B6" s="145" t="s">
        <v>160</v>
      </c>
      <c r="C6" s="145" t="s">
        <v>161</v>
      </c>
      <c r="D6" s="144" t="s">
        <v>162</v>
      </c>
      <c r="E6" s="143" t="s">
        <v>163</v>
      </c>
      <c r="F6" s="142" t="s">
        <v>164</v>
      </c>
      <c r="G6" s="143" t="s">
        <v>31</v>
      </c>
      <c r="H6" s="146" t="s">
        <v>32</v>
      </c>
      <c r="I6" s="146" t="s">
        <v>165</v>
      </c>
      <c r="J6" s="146" t="s">
        <v>33</v>
      </c>
      <c r="K6" s="146" t="s">
        <v>166</v>
      </c>
      <c r="L6" s="146" t="s">
        <v>167</v>
      </c>
      <c r="M6" s="146" t="s">
        <v>168</v>
      </c>
      <c r="N6" s="146" t="s">
        <v>169</v>
      </c>
      <c r="O6" s="146" t="s">
        <v>170</v>
      </c>
      <c r="P6" s="146" t="s">
        <v>171</v>
      </c>
      <c r="Q6" s="146" t="s">
        <v>172</v>
      </c>
      <c r="R6" s="146" t="s">
        <v>173</v>
      </c>
      <c r="S6" s="146" t="s">
        <v>174</v>
      </c>
      <c r="T6" s="146" t="s">
        <v>175</v>
      </c>
      <c r="U6" s="146" t="s">
        <v>176</v>
      </c>
      <c r="V6" s="146" t="s">
        <v>177</v>
      </c>
      <c r="W6" s="146" t="s">
        <v>178</v>
      </c>
      <c r="X6" s="146" t="s">
        <v>179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180</v>
      </c>
      <c r="B8" s="161" t="s">
        <v>104</v>
      </c>
      <c r="C8" s="181" t="s">
        <v>105</v>
      </c>
      <c r="D8" s="162"/>
      <c r="E8" s="163"/>
      <c r="F8" s="164"/>
      <c r="G8" s="164">
        <f>SUMIF(AG9:AG16,"&lt;&gt;NOR",G9:G16)</f>
        <v>0</v>
      </c>
      <c r="H8" s="164"/>
      <c r="I8" s="164">
        <f>SUM(I9:I16)</f>
        <v>0</v>
      </c>
      <c r="J8" s="164"/>
      <c r="K8" s="164">
        <f>SUM(K9:K16)</f>
        <v>0</v>
      </c>
      <c r="L8" s="164"/>
      <c r="M8" s="164">
        <f>SUM(M9:M16)</f>
        <v>0</v>
      </c>
      <c r="N8" s="164"/>
      <c r="O8" s="164">
        <f>SUM(O9:O16)</f>
        <v>8.59</v>
      </c>
      <c r="P8" s="164"/>
      <c r="Q8" s="164">
        <f>SUM(Q9:Q16)</f>
        <v>0</v>
      </c>
      <c r="R8" s="164"/>
      <c r="S8" s="164"/>
      <c r="T8" s="165"/>
      <c r="U8" s="159"/>
      <c r="V8" s="159">
        <f>SUM(V9:V16)</f>
        <v>505.13</v>
      </c>
      <c r="W8" s="159"/>
      <c r="X8" s="159"/>
      <c r="AG8" t="s">
        <v>181</v>
      </c>
    </row>
    <row r="9" spans="1:60" outlineLevel="1" x14ac:dyDescent="0.2">
      <c r="A9" s="166">
        <v>1</v>
      </c>
      <c r="B9" s="167" t="s">
        <v>829</v>
      </c>
      <c r="C9" s="196" t="s">
        <v>830</v>
      </c>
      <c r="D9" s="168" t="s">
        <v>221</v>
      </c>
      <c r="E9" s="169">
        <v>645.12</v>
      </c>
      <c r="F9" s="170"/>
      <c r="G9" s="171">
        <f>ROUND(E9*F9,2)</f>
        <v>0</v>
      </c>
      <c r="H9" s="170"/>
      <c r="I9" s="171">
        <f>ROUND(E9*H9,2)</f>
        <v>0</v>
      </c>
      <c r="J9" s="170"/>
      <c r="K9" s="171">
        <f>ROUND(E9*J9,2)</f>
        <v>0</v>
      </c>
      <c r="L9" s="171">
        <v>15</v>
      </c>
      <c r="M9" s="171">
        <f>G9*(1+L9/100)</f>
        <v>0</v>
      </c>
      <c r="N9" s="171">
        <v>1.6000000000000001E-3</v>
      </c>
      <c r="O9" s="171">
        <f>ROUND(E9*N9,2)</f>
        <v>1.03</v>
      </c>
      <c r="P9" s="171">
        <v>0</v>
      </c>
      <c r="Q9" s="171">
        <f>ROUND(E9*P9,2)</f>
        <v>0</v>
      </c>
      <c r="R9" s="171"/>
      <c r="S9" s="171" t="s">
        <v>222</v>
      </c>
      <c r="T9" s="172" t="s">
        <v>223</v>
      </c>
      <c r="U9" s="157">
        <v>0.05</v>
      </c>
      <c r="V9" s="157">
        <f>ROUND(E9*U9,2)</f>
        <v>32.26</v>
      </c>
      <c r="W9" s="157"/>
      <c r="X9" s="157" t="s">
        <v>187</v>
      </c>
      <c r="Y9" s="147"/>
      <c r="Z9" s="147"/>
      <c r="AA9" s="147"/>
      <c r="AB9" s="147"/>
      <c r="AC9" s="147"/>
      <c r="AD9" s="147"/>
      <c r="AE9" s="147"/>
      <c r="AF9" s="147"/>
      <c r="AG9" s="147" t="s">
        <v>188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54"/>
      <c r="B10" s="155"/>
      <c r="C10" s="192" t="s">
        <v>831</v>
      </c>
      <c r="D10" s="187"/>
      <c r="E10" s="188">
        <v>92.16</v>
      </c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225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54"/>
      <c r="B11" s="155"/>
      <c r="C11" s="192" t="s">
        <v>832</v>
      </c>
      <c r="D11" s="187"/>
      <c r="E11" s="188">
        <v>552.96</v>
      </c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225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73">
        <v>2</v>
      </c>
      <c r="B12" s="174" t="s">
        <v>833</v>
      </c>
      <c r="C12" s="197" t="s">
        <v>834</v>
      </c>
      <c r="D12" s="175" t="s">
        <v>221</v>
      </c>
      <c r="E12" s="176">
        <v>645.12</v>
      </c>
      <c r="F12" s="177"/>
      <c r="G12" s="178">
        <f>ROUND(E12*F12,2)</f>
        <v>0</v>
      </c>
      <c r="H12" s="177"/>
      <c r="I12" s="178">
        <f>ROUND(E12*H12,2)</f>
        <v>0</v>
      </c>
      <c r="J12" s="177"/>
      <c r="K12" s="178">
        <f>ROUND(E12*J12,2)</f>
        <v>0</v>
      </c>
      <c r="L12" s="178">
        <v>15</v>
      </c>
      <c r="M12" s="178">
        <f>G12*(1+L12/100)</f>
        <v>0</v>
      </c>
      <c r="N12" s="178">
        <v>9.7099999999999999E-3</v>
      </c>
      <c r="O12" s="178">
        <f>ROUND(E12*N12,2)</f>
        <v>6.26</v>
      </c>
      <c r="P12" s="178">
        <v>0</v>
      </c>
      <c r="Q12" s="178">
        <f>ROUND(E12*P12,2)</f>
        <v>0</v>
      </c>
      <c r="R12" s="178"/>
      <c r="S12" s="178" t="s">
        <v>222</v>
      </c>
      <c r="T12" s="179" t="s">
        <v>223</v>
      </c>
      <c r="U12" s="157">
        <v>0.38</v>
      </c>
      <c r="V12" s="157">
        <f>ROUND(E12*U12,2)</f>
        <v>245.15</v>
      </c>
      <c r="W12" s="157"/>
      <c r="X12" s="157" t="s">
        <v>187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188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66">
        <v>3</v>
      </c>
      <c r="B13" s="167" t="s">
        <v>537</v>
      </c>
      <c r="C13" s="183" t="s">
        <v>538</v>
      </c>
      <c r="D13" s="168" t="s">
        <v>234</v>
      </c>
      <c r="E13" s="169">
        <v>32.256</v>
      </c>
      <c r="F13" s="170"/>
      <c r="G13" s="171">
        <f>ROUND(E13*F13,2)</f>
        <v>0</v>
      </c>
      <c r="H13" s="170"/>
      <c r="I13" s="171">
        <f>ROUND(E13*H13,2)</f>
        <v>0</v>
      </c>
      <c r="J13" s="170"/>
      <c r="K13" s="171">
        <f>ROUND(E13*J13,2)</f>
        <v>0</v>
      </c>
      <c r="L13" s="171">
        <v>15</v>
      </c>
      <c r="M13" s="171">
        <f>G13*(1+L13/100)</f>
        <v>0</v>
      </c>
      <c r="N13" s="171">
        <v>0.04</v>
      </c>
      <c r="O13" s="171">
        <f>ROUND(E13*N13,2)</f>
        <v>1.29</v>
      </c>
      <c r="P13" s="171">
        <v>0</v>
      </c>
      <c r="Q13" s="171">
        <f>ROUND(E13*P13,2)</f>
        <v>0</v>
      </c>
      <c r="R13" s="171"/>
      <c r="S13" s="171" t="s">
        <v>222</v>
      </c>
      <c r="T13" s="172" t="s">
        <v>223</v>
      </c>
      <c r="U13" s="157">
        <v>2.7</v>
      </c>
      <c r="V13" s="157">
        <f>ROUND(E13*U13,2)</f>
        <v>87.09</v>
      </c>
      <c r="W13" s="157"/>
      <c r="X13" s="157" t="s">
        <v>187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188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54"/>
      <c r="B14" s="155"/>
      <c r="C14" s="192" t="s">
        <v>835</v>
      </c>
      <c r="D14" s="187"/>
      <c r="E14" s="188">
        <v>32.256</v>
      </c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225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 x14ac:dyDescent="0.2">
      <c r="A15" s="173">
        <v>4</v>
      </c>
      <c r="B15" s="174" t="s">
        <v>836</v>
      </c>
      <c r="C15" s="182" t="s">
        <v>837</v>
      </c>
      <c r="D15" s="175" t="s">
        <v>221</v>
      </c>
      <c r="E15" s="176">
        <v>645.12</v>
      </c>
      <c r="F15" s="177"/>
      <c r="G15" s="178">
        <f>ROUND(E15*F15,2)</f>
        <v>0</v>
      </c>
      <c r="H15" s="177"/>
      <c r="I15" s="178">
        <f>ROUND(E15*H15,2)</f>
        <v>0</v>
      </c>
      <c r="J15" s="177"/>
      <c r="K15" s="178">
        <f>ROUND(E15*J15,2)</f>
        <v>0</v>
      </c>
      <c r="L15" s="178">
        <v>15</v>
      </c>
      <c r="M15" s="178">
        <f>G15*(1+L15/100)</f>
        <v>0</v>
      </c>
      <c r="N15" s="178">
        <v>2.0000000000000002E-5</v>
      </c>
      <c r="O15" s="178">
        <f>ROUND(E15*N15,2)</f>
        <v>0.01</v>
      </c>
      <c r="P15" s="178">
        <v>0</v>
      </c>
      <c r="Q15" s="178">
        <f>ROUND(E15*P15,2)</f>
        <v>0</v>
      </c>
      <c r="R15" s="178"/>
      <c r="S15" s="178" t="s">
        <v>222</v>
      </c>
      <c r="T15" s="179" t="s">
        <v>223</v>
      </c>
      <c r="U15" s="157">
        <v>0.19800000000000001</v>
      </c>
      <c r="V15" s="157">
        <f>ROUND(E15*U15,2)</f>
        <v>127.73</v>
      </c>
      <c r="W15" s="157"/>
      <c r="X15" s="157" t="s">
        <v>187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188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3">
        <v>5</v>
      </c>
      <c r="B16" s="174" t="s">
        <v>662</v>
      </c>
      <c r="C16" s="182" t="s">
        <v>838</v>
      </c>
      <c r="D16" s="175" t="s">
        <v>221</v>
      </c>
      <c r="E16" s="176">
        <v>645.12</v>
      </c>
      <c r="F16" s="177"/>
      <c r="G16" s="178">
        <f>ROUND(E16*F16,2)</f>
        <v>0</v>
      </c>
      <c r="H16" s="177"/>
      <c r="I16" s="178">
        <f>ROUND(E16*H16,2)</f>
        <v>0</v>
      </c>
      <c r="J16" s="177"/>
      <c r="K16" s="178">
        <f>ROUND(E16*J16,2)</f>
        <v>0</v>
      </c>
      <c r="L16" s="178">
        <v>15</v>
      </c>
      <c r="M16" s="178">
        <f>G16*(1+L16/100)</f>
        <v>0</v>
      </c>
      <c r="N16" s="178">
        <v>0</v>
      </c>
      <c r="O16" s="178">
        <f>ROUND(E16*N16,2)</f>
        <v>0</v>
      </c>
      <c r="P16" s="178">
        <v>0</v>
      </c>
      <c r="Q16" s="178">
        <f>ROUND(E16*P16,2)</f>
        <v>0</v>
      </c>
      <c r="R16" s="178"/>
      <c r="S16" s="178" t="s">
        <v>222</v>
      </c>
      <c r="T16" s="179" t="s">
        <v>223</v>
      </c>
      <c r="U16" s="157">
        <v>0.02</v>
      </c>
      <c r="V16" s="157">
        <f>ROUND(E16*U16,2)</f>
        <v>12.9</v>
      </c>
      <c r="W16" s="157"/>
      <c r="X16" s="157" t="s">
        <v>187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188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5.5" x14ac:dyDescent="0.2">
      <c r="A17" s="160" t="s">
        <v>180</v>
      </c>
      <c r="B17" s="161" t="s">
        <v>112</v>
      </c>
      <c r="C17" s="181" t="s">
        <v>113</v>
      </c>
      <c r="D17" s="162"/>
      <c r="E17" s="163"/>
      <c r="F17" s="164"/>
      <c r="G17" s="164">
        <f>SUMIF(AG18:AG19,"&lt;&gt;NOR",G18:G19)</f>
        <v>0</v>
      </c>
      <c r="H17" s="164"/>
      <c r="I17" s="164">
        <f>SUM(I18:I19)</f>
        <v>0</v>
      </c>
      <c r="J17" s="164"/>
      <c r="K17" s="164">
        <f>SUM(K18:K19)</f>
        <v>0</v>
      </c>
      <c r="L17" s="164"/>
      <c r="M17" s="164">
        <f>SUM(M18:M19)</f>
        <v>0</v>
      </c>
      <c r="N17" s="164"/>
      <c r="O17" s="164">
        <f>SUM(O18:O19)</f>
        <v>0.03</v>
      </c>
      <c r="P17" s="164"/>
      <c r="Q17" s="164">
        <f>SUM(Q18:Q19)</f>
        <v>0</v>
      </c>
      <c r="R17" s="164"/>
      <c r="S17" s="164"/>
      <c r="T17" s="165"/>
      <c r="U17" s="159"/>
      <c r="V17" s="159">
        <f>SUM(V18:V19)</f>
        <v>46.08</v>
      </c>
      <c r="W17" s="159"/>
      <c r="X17" s="159"/>
      <c r="AG17" t="s">
        <v>181</v>
      </c>
    </row>
    <row r="18" spans="1:60" outlineLevel="1" x14ac:dyDescent="0.2">
      <c r="A18" s="166">
        <v>6</v>
      </c>
      <c r="B18" s="167" t="s">
        <v>839</v>
      </c>
      <c r="C18" s="183" t="s">
        <v>840</v>
      </c>
      <c r="D18" s="168" t="s">
        <v>221</v>
      </c>
      <c r="E18" s="169">
        <v>115.2</v>
      </c>
      <c r="F18" s="170"/>
      <c r="G18" s="171">
        <f>ROUND(E18*F18,2)</f>
        <v>0</v>
      </c>
      <c r="H18" s="170"/>
      <c r="I18" s="171">
        <f>ROUND(E18*H18,2)</f>
        <v>0</v>
      </c>
      <c r="J18" s="170"/>
      <c r="K18" s="171">
        <f>ROUND(E18*J18,2)</f>
        <v>0</v>
      </c>
      <c r="L18" s="171">
        <v>15</v>
      </c>
      <c r="M18" s="171">
        <f>G18*(1+L18/100)</f>
        <v>0</v>
      </c>
      <c r="N18" s="171">
        <v>2.2000000000000001E-4</v>
      </c>
      <c r="O18" s="171">
        <f>ROUND(E18*N18,2)</f>
        <v>0.03</v>
      </c>
      <c r="P18" s="171">
        <v>0</v>
      </c>
      <c r="Q18" s="171">
        <f>ROUND(E18*P18,2)</f>
        <v>0</v>
      </c>
      <c r="R18" s="171"/>
      <c r="S18" s="171" t="s">
        <v>222</v>
      </c>
      <c r="T18" s="172" t="s">
        <v>223</v>
      </c>
      <c r="U18" s="157">
        <v>0.4</v>
      </c>
      <c r="V18" s="157">
        <f>ROUND(E18*U18,2)</f>
        <v>46.08</v>
      </c>
      <c r="W18" s="157"/>
      <c r="X18" s="157" t="s">
        <v>187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188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54"/>
      <c r="B19" s="155"/>
      <c r="C19" s="192" t="s">
        <v>841</v>
      </c>
      <c r="D19" s="187"/>
      <c r="E19" s="188">
        <v>115.2</v>
      </c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225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x14ac:dyDescent="0.2">
      <c r="A20" s="160" t="s">
        <v>180</v>
      </c>
      <c r="B20" s="161" t="s">
        <v>114</v>
      </c>
      <c r="C20" s="181" t="s">
        <v>115</v>
      </c>
      <c r="D20" s="162"/>
      <c r="E20" s="163"/>
      <c r="F20" s="164"/>
      <c r="G20" s="164">
        <f>SUMIF(AG21:AG28,"&lt;&gt;NOR",G21:G28)</f>
        <v>0</v>
      </c>
      <c r="H20" s="164"/>
      <c r="I20" s="164">
        <f>SUM(I21:I28)</f>
        <v>0</v>
      </c>
      <c r="J20" s="164"/>
      <c r="K20" s="164">
        <f>SUM(K21:K28)</f>
        <v>0</v>
      </c>
      <c r="L20" s="164"/>
      <c r="M20" s="164">
        <f>SUM(M21:M28)</f>
        <v>0</v>
      </c>
      <c r="N20" s="164"/>
      <c r="O20" s="164">
        <f>SUM(O21:O28)</f>
        <v>0</v>
      </c>
      <c r="P20" s="164"/>
      <c r="Q20" s="164">
        <f>SUM(Q21:Q28)</f>
        <v>8.09</v>
      </c>
      <c r="R20" s="164"/>
      <c r="S20" s="164"/>
      <c r="T20" s="165"/>
      <c r="U20" s="159"/>
      <c r="V20" s="159">
        <f>SUM(V21:V28)</f>
        <v>410.56</v>
      </c>
      <c r="W20" s="159"/>
      <c r="X20" s="159"/>
      <c r="AG20" t="s">
        <v>181</v>
      </c>
    </row>
    <row r="21" spans="1:60" outlineLevel="1" x14ac:dyDescent="0.2">
      <c r="A21" s="166">
        <v>7</v>
      </c>
      <c r="B21" s="167" t="s">
        <v>842</v>
      </c>
      <c r="C21" s="183" t="s">
        <v>843</v>
      </c>
      <c r="D21" s="168" t="s">
        <v>381</v>
      </c>
      <c r="E21" s="169">
        <v>190.4</v>
      </c>
      <c r="F21" s="170"/>
      <c r="G21" s="171">
        <f>ROUND(E21*F21,2)</f>
        <v>0</v>
      </c>
      <c r="H21" s="170"/>
      <c r="I21" s="171">
        <f>ROUND(E21*H21,2)</f>
        <v>0</v>
      </c>
      <c r="J21" s="170"/>
      <c r="K21" s="171">
        <f>ROUND(E21*J21,2)</f>
        <v>0</v>
      </c>
      <c r="L21" s="171">
        <v>15</v>
      </c>
      <c r="M21" s="171">
        <f>G21*(1+L21/100)</f>
        <v>0</v>
      </c>
      <c r="N21" s="171">
        <v>0</v>
      </c>
      <c r="O21" s="171">
        <f>ROUND(E21*N21,2)</f>
        <v>0</v>
      </c>
      <c r="P21" s="171">
        <v>4.0000000000000002E-4</v>
      </c>
      <c r="Q21" s="171">
        <f>ROUND(E21*P21,2)</f>
        <v>0.08</v>
      </c>
      <c r="R21" s="171"/>
      <c r="S21" s="171" t="s">
        <v>222</v>
      </c>
      <c r="T21" s="172" t="s">
        <v>223</v>
      </c>
      <c r="U21" s="157">
        <v>7.0000000000000007E-2</v>
      </c>
      <c r="V21" s="157">
        <f>ROUND(E21*U21,2)</f>
        <v>13.33</v>
      </c>
      <c r="W21" s="157"/>
      <c r="X21" s="157" t="s">
        <v>187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188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54"/>
      <c r="B22" s="155"/>
      <c r="C22" s="192" t="s">
        <v>844</v>
      </c>
      <c r="D22" s="187"/>
      <c r="E22" s="188">
        <v>190.4</v>
      </c>
      <c r="F22" s="157"/>
      <c r="G22" s="157"/>
      <c r="H22" s="157"/>
      <c r="I22" s="157"/>
      <c r="J22" s="157"/>
      <c r="K22" s="157"/>
      <c r="L22" s="157"/>
      <c r="M22" s="157"/>
      <c r="N22" s="157"/>
      <c r="O22" s="157"/>
      <c r="P22" s="157"/>
      <c r="Q22" s="157"/>
      <c r="R22" s="157"/>
      <c r="S22" s="157"/>
      <c r="T22" s="157"/>
      <c r="U22" s="157"/>
      <c r="V22" s="157"/>
      <c r="W22" s="157"/>
      <c r="X22" s="157"/>
      <c r="Y22" s="147"/>
      <c r="Z22" s="147"/>
      <c r="AA22" s="147"/>
      <c r="AB22" s="147"/>
      <c r="AC22" s="147"/>
      <c r="AD22" s="147"/>
      <c r="AE22" s="147"/>
      <c r="AF22" s="147"/>
      <c r="AG22" s="147" t="s">
        <v>225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2.5" outlineLevel="1" x14ac:dyDescent="0.2">
      <c r="A23" s="166">
        <v>8</v>
      </c>
      <c r="B23" s="167" t="s">
        <v>845</v>
      </c>
      <c r="C23" s="183" t="s">
        <v>846</v>
      </c>
      <c r="D23" s="168" t="s">
        <v>221</v>
      </c>
      <c r="E23" s="169">
        <v>130.56</v>
      </c>
      <c r="F23" s="170"/>
      <c r="G23" s="171">
        <f>ROUND(E23*F23,2)</f>
        <v>0</v>
      </c>
      <c r="H23" s="170"/>
      <c r="I23" s="171">
        <f>ROUND(E23*H23,2)</f>
        <v>0</v>
      </c>
      <c r="J23" s="170"/>
      <c r="K23" s="171">
        <f>ROUND(E23*J23,2)</f>
        <v>0</v>
      </c>
      <c r="L23" s="171">
        <v>15</v>
      </c>
      <c r="M23" s="171">
        <f>G23*(1+L23/100)</f>
        <v>0</v>
      </c>
      <c r="N23" s="171">
        <v>0</v>
      </c>
      <c r="O23" s="171">
        <f>ROUND(E23*N23,2)</f>
        <v>0</v>
      </c>
      <c r="P23" s="171">
        <v>0.02</v>
      </c>
      <c r="Q23" s="171">
        <f>ROUND(E23*P23,2)</f>
        <v>2.61</v>
      </c>
      <c r="R23" s="171"/>
      <c r="S23" s="171" t="s">
        <v>222</v>
      </c>
      <c r="T23" s="172" t="s">
        <v>223</v>
      </c>
      <c r="U23" s="157">
        <v>0.23</v>
      </c>
      <c r="V23" s="157">
        <f>ROUND(E23*U23,2)</f>
        <v>30.03</v>
      </c>
      <c r="W23" s="157"/>
      <c r="X23" s="157" t="s">
        <v>187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188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54"/>
      <c r="B24" s="155"/>
      <c r="C24" s="192" t="s">
        <v>847</v>
      </c>
      <c r="D24" s="187"/>
      <c r="E24" s="188">
        <v>130.56</v>
      </c>
      <c r="F24" s="157"/>
      <c r="G24" s="157"/>
      <c r="H24" s="157"/>
      <c r="I24" s="157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47"/>
      <c r="Z24" s="147"/>
      <c r="AA24" s="147"/>
      <c r="AB24" s="147"/>
      <c r="AC24" s="147"/>
      <c r="AD24" s="147"/>
      <c r="AE24" s="147"/>
      <c r="AF24" s="147"/>
      <c r="AG24" s="147" t="s">
        <v>225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outlineLevel="1" x14ac:dyDescent="0.2">
      <c r="A25" s="166">
        <v>9</v>
      </c>
      <c r="B25" s="167" t="s">
        <v>848</v>
      </c>
      <c r="C25" s="183" t="s">
        <v>792</v>
      </c>
      <c r="D25" s="168" t="s">
        <v>316</v>
      </c>
      <c r="E25" s="169">
        <v>144</v>
      </c>
      <c r="F25" s="170"/>
      <c r="G25" s="171">
        <f>ROUND(E25*F25,2)</f>
        <v>0</v>
      </c>
      <c r="H25" s="170"/>
      <c r="I25" s="171">
        <f>ROUND(E25*H25,2)</f>
        <v>0</v>
      </c>
      <c r="J25" s="170"/>
      <c r="K25" s="171">
        <f>ROUND(E25*J25,2)</f>
        <v>0</v>
      </c>
      <c r="L25" s="171">
        <v>15</v>
      </c>
      <c r="M25" s="171">
        <f>G25*(1+L25/100)</f>
        <v>0</v>
      </c>
      <c r="N25" s="171">
        <v>0</v>
      </c>
      <c r="O25" s="171">
        <f>ROUND(E25*N25,2)</f>
        <v>0</v>
      </c>
      <c r="P25" s="171">
        <v>4.6000000000000001E-4</v>
      </c>
      <c r="Q25" s="171">
        <f>ROUND(E25*P25,2)</f>
        <v>7.0000000000000007E-2</v>
      </c>
      <c r="R25" s="171"/>
      <c r="S25" s="171" t="s">
        <v>185</v>
      </c>
      <c r="T25" s="172" t="s">
        <v>186</v>
      </c>
      <c r="U25" s="157">
        <v>2</v>
      </c>
      <c r="V25" s="157">
        <f>ROUND(E25*U25,2)</f>
        <v>288</v>
      </c>
      <c r="W25" s="157"/>
      <c r="X25" s="157" t="s">
        <v>187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278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54"/>
      <c r="B26" s="155"/>
      <c r="C26" s="192" t="s">
        <v>849</v>
      </c>
      <c r="D26" s="187"/>
      <c r="E26" s="188">
        <v>144</v>
      </c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47"/>
      <c r="Z26" s="147"/>
      <c r="AA26" s="147"/>
      <c r="AB26" s="147"/>
      <c r="AC26" s="147"/>
      <c r="AD26" s="147"/>
      <c r="AE26" s="147"/>
      <c r="AF26" s="147"/>
      <c r="AG26" s="147" t="s">
        <v>225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66">
        <v>10</v>
      </c>
      <c r="B27" s="167" t="s">
        <v>850</v>
      </c>
      <c r="C27" s="183" t="s">
        <v>851</v>
      </c>
      <c r="D27" s="168" t="s">
        <v>202</v>
      </c>
      <c r="E27" s="169">
        <v>144</v>
      </c>
      <c r="F27" s="170"/>
      <c r="G27" s="171">
        <f>ROUND(E27*F27,2)</f>
        <v>0</v>
      </c>
      <c r="H27" s="170"/>
      <c r="I27" s="171">
        <f>ROUND(E27*H27,2)</f>
        <v>0</v>
      </c>
      <c r="J27" s="170"/>
      <c r="K27" s="171">
        <f>ROUND(E27*J27,2)</f>
        <v>0</v>
      </c>
      <c r="L27" s="171">
        <v>15</v>
      </c>
      <c r="M27" s="171">
        <f>G27*(1+L27/100)</f>
        <v>0</v>
      </c>
      <c r="N27" s="171">
        <v>0</v>
      </c>
      <c r="O27" s="171">
        <f>ROUND(E27*N27,2)</f>
        <v>0</v>
      </c>
      <c r="P27" s="171">
        <v>3.6999999999999998E-2</v>
      </c>
      <c r="Q27" s="171">
        <f>ROUND(E27*P27,2)</f>
        <v>5.33</v>
      </c>
      <c r="R27" s="171"/>
      <c r="S27" s="171" t="s">
        <v>185</v>
      </c>
      <c r="T27" s="172" t="s">
        <v>186</v>
      </c>
      <c r="U27" s="157">
        <v>0.55000000000000004</v>
      </c>
      <c r="V27" s="157">
        <f>ROUND(E27*U27,2)</f>
        <v>79.2</v>
      </c>
      <c r="W27" s="157"/>
      <c r="X27" s="157" t="s">
        <v>187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188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54"/>
      <c r="B28" s="155"/>
      <c r="C28" s="192" t="s">
        <v>769</v>
      </c>
      <c r="D28" s="187"/>
      <c r="E28" s="188">
        <v>144</v>
      </c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225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x14ac:dyDescent="0.2">
      <c r="A29" s="160" t="s">
        <v>180</v>
      </c>
      <c r="B29" s="161" t="s">
        <v>116</v>
      </c>
      <c r="C29" s="181" t="s">
        <v>117</v>
      </c>
      <c r="D29" s="162"/>
      <c r="E29" s="163"/>
      <c r="F29" s="164"/>
      <c r="G29" s="164">
        <f>SUMIF(AG30:AG30,"&lt;&gt;NOR",G30:G30)</f>
        <v>0</v>
      </c>
      <c r="H29" s="164"/>
      <c r="I29" s="164">
        <f>SUM(I30:I30)</f>
        <v>0</v>
      </c>
      <c r="J29" s="164"/>
      <c r="K29" s="164">
        <f>SUM(K30:K30)</f>
        <v>0</v>
      </c>
      <c r="L29" s="164"/>
      <c r="M29" s="164">
        <f>SUM(M30:M30)</f>
        <v>0</v>
      </c>
      <c r="N29" s="164"/>
      <c r="O29" s="164">
        <f>SUM(O30:O30)</f>
        <v>0</v>
      </c>
      <c r="P29" s="164"/>
      <c r="Q29" s="164">
        <f>SUM(Q30:Q30)</f>
        <v>0</v>
      </c>
      <c r="R29" s="164"/>
      <c r="S29" s="164"/>
      <c r="T29" s="165"/>
      <c r="U29" s="159"/>
      <c r="V29" s="159">
        <f>SUM(V30:V30)</f>
        <v>18.079999999999998</v>
      </c>
      <c r="W29" s="159"/>
      <c r="X29" s="159"/>
      <c r="AG29" t="s">
        <v>181</v>
      </c>
    </row>
    <row r="30" spans="1:60" outlineLevel="1" x14ac:dyDescent="0.2">
      <c r="A30" s="173">
        <v>11</v>
      </c>
      <c r="B30" s="174" t="s">
        <v>692</v>
      </c>
      <c r="C30" s="182" t="s">
        <v>693</v>
      </c>
      <c r="D30" s="175" t="s">
        <v>274</v>
      </c>
      <c r="E30" s="176">
        <v>8.6247900000000008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15</v>
      </c>
      <c r="M30" s="178">
        <f>G30*(1+L30/100)</f>
        <v>0</v>
      </c>
      <c r="N30" s="178">
        <v>0</v>
      </c>
      <c r="O30" s="178">
        <f>ROUND(E30*N30,2)</f>
        <v>0</v>
      </c>
      <c r="P30" s="178">
        <v>0</v>
      </c>
      <c r="Q30" s="178">
        <f>ROUND(E30*P30,2)</f>
        <v>0</v>
      </c>
      <c r="R30" s="178"/>
      <c r="S30" s="178" t="s">
        <v>222</v>
      </c>
      <c r="T30" s="179" t="s">
        <v>223</v>
      </c>
      <c r="U30" s="157">
        <v>2.0960000000000001</v>
      </c>
      <c r="V30" s="157">
        <f>ROUND(E30*U30,2)</f>
        <v>18.079999999999998</v>
      </c>
      <c r="W30" s="157"/>
      <c r="X30" s="157" t="s">
        <v>694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695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x14ac:dyDescent="0.2">
      <c r="A31" s="160" t="s">
        <v>180</v>
      </c>
      <c r="B31" s="161" t="s">
        <v>120</v>
      </c>
      <c r="C31" s="181" t="s">
        <v>121</v>
      </c>
      <c r="D31" s="162"/>
      <c r="E31" s="163"/>
      <c r="F31" s="164"/>
      <c r="G31" s="164">
        <f>SUMIF(AG32:AG54,"&lt;&gt;NOR",G32:G54)</f>
        <v>0</v>
      </c>
      <c r="H31" s="164"/>
      <c r="I31" s="164">
        <f>SUM(I32:I54)</f>
        <v>0</v>
      </c>
      <c r="J31" s="164"/>
      <c r="K31" s="164">
        <f>SUM(K32:K54)</f>
        <v>0</v>
      </c>
      <c r="L31" s="164"/>
      <c r="M31" s="164">
        <f>SUM(M32:M54)</f>
        <v>0</v>
      </c>
      <c r="N31" s="164"/>
      <c r="O31" s="164">
        <f>SUM(O32:O54)</f>
        <v>1.9</v>
      </c>
      <c r="P31" s="164"/>
      <c r="Q31" s="164">
        <f>SUM(Q32:Q54)</f>
        <v>0</v>
      </c>
      <c r="R31" s="164"/>
      <c r="S31" s="164"/>
      <c r="T31" s="165"/>
      <c r="U31" s="159"/>
      <c r="V31" s="159">
        <f>SUM(V32:V54)</f>
        <v>474.9</v>
      </c>
      <c r="W31" s="159"/>
      <c r="X31" s="159"/>
      <c r="AG31" t="s">
        <v>181</v>
      </c>
    </row>
    <row r="32" spans="1:60" outlineLevel="1" x14ac:dyDescent="0.2">
      <c r="A32" s="166">
        <v>12</v>
      </c>
      <c r="B32" s="167" t="s">
        <v>852</v>
      </c>
      <c r="C32" s="196" t="s">
        <v>853</v>
      </c>
      <c r="D32" s="168" t="s">
        <v>221</v>
      </c>
      <c r="E32" s="169">
        <v>887.04</v>
      </c>
      <c r="F32" s="170"/>
      <c r="G32" s="171">
        <f>ROUND(E32*F32,2)</f>
        <v>0</v>
      </c>
      <c r="H32" s="170"/>
      <c r="I32" s="171">
        <f>ROUND(E32*H32,2)</f>
        <v>0</v>
      </c>
      <c r="J32" s="170"/>
      <c r="K32" s="171">
        <f>ROUND(E32*J32,2)</f>
        <v>0</v>
      </c>
      <c r="L32" s="171">
        <v>15</v>
      </c>
      <c r="M32" s="171">
        <f>G32*(1+L32/100)</f>
        <v>0</v>
      </c>
      <c r="N32" s="171">
        <v>2.1000000000000001E-4</v>
      </c>
      <c r="O32" s="171">
        <f>ROUND(E32*N32,2)</f>
        <v>0.19</v>
      </c>
      <c r="P32" s="171">
        <v>0</v>
      </c>
      <c r="Q32" s="171">
        <f>ROUND(E32*P32,2)</f>
        <v>0</v>
      </c>
      <c r="R32" s="171"/>
      <c r="S32" s="171" t="s">
        <v>222</v>
      </c>
      <c r="T32" s="172" t="s">
        <v>223</v>
      </c>
      <c r="U32" s="157">
        <v>9.5000000000000001E-2</v>
      </c>
      <c r="V32" s="157">
        <f>ROUND(E32*U32,2)</f>
        <v>84.27</v>
      </c>
      <c r="W32" s="157"/>
      <c r="X32" s="157" t="s">
        <v>187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294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54"/>
      <c r="B33" s="155"/>
      <c r="C33" s="192" t="s">
        <v>854</v>
      </c>
      <c r="D33" s="187"/>
      <c r="E33" s="188">
        <v>86.4</v>
      </c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47"/>
      <c r="Z33" s="147"/>
      <c r="AA33" s="147"/>
      <c r="AB33" s="147"/>
      <c r="AC33" s="147"/>
      <c r="AD33" s="147"/>
      <c r="AE33" s="147"/>
      <c r="AF33" s="147"/>
      <c r="AG33" s="147" t="s">
        <v>225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54"/>
      <c r="B34" s="155"/>
      <c r="C34" s="192" t="s">
        <v>855</v>
      </c>
      <c r="D34" s="187"/>
      <c r="E34" s="188">
        <v>40.32</v>
      </c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47"/>
      <c r="Z34" s="147"/>
      <c r="AA34" s="147"/>
      <c r="AB34" s="147"/>
      <c r="AC34" s="147"/>
      <c r="AD34" s="147"/>
      <c r="AE34" s="147"/>
      <c r="AF34" s="147"/>
      <c r="AG34" s="147" t="s">
        <v>225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54"/>
      <c r="B35" s="155"/>
      <c r="C35" s="192" t="s">
        <v>856</v>
      </c>
      <c r="D35" s="187"/>
      <c r="E35" s="188">
        <v>518.4</v>
      </c>
      <c r="F35" s="157"/>
      <c r="G35" s="157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 s="157"/>
      <c r="T35" s="157"/>
      <c r="U35" s="157"/>
      <c r="V35" s="157"/>
      <c r="W35" s="157"/>
      <c r="X35" s="157"/>
      <c r="Y35" s="147"/>
      <c r="Z35" s="147"/>
      <c r="AA35" s="147"/>
      <c r="AB35" s="147"/>
      <c r="AC35" s="147"/>
      <c r="AD35" s="147"/>
      <c r="AE35" s="147"/>
      <c r="AF35" s="147"/>
      <c r="AG35" s="147" t="s">
        <v>225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54"/>
      <c r="B36" s="155"/>
      <c r="C36" s="192" t="s">
        <v>857</v>
      </c>
      <c r="D36" s="187"/>
      <c r="E36" s="188">
        <v>241.92</v>
      </c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7"/>
      <c r="Q36" s="157"/>
      <c r="R36" s="157"/>
      <c r="S36" s="157"/>
      <c r="T36" s="157"/>
      <c r="U36" s="157"/>
      <c r="V36" s="157"/>
      <c r="W36" s="157"/>
      <c r="X36" s="157"/>
      <c r="Y36" s="147"/>
      <c r="Z36" s="147"/>
      <c r="AA36" s="147"/>
      <c r="AB36" s="147"/>
      <c r="AC36" s="147"/>
      <c r="AD36" s="147"/>
      <c r="AE36" s="147"/>
      <c r="AF36" s="147"/>
      <c r="AG36" s="147" t="s">
        <v>225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66">
        <v>13</v>
      </c>
      <c r="B37" s="167" t="s">
        <v>858</v>
      </c>
      <c r="C37" s="183" t="s">
        <v>859</v>
      </c>
      <c r="D37" s="168" t="s">
        <v>221</v>
      </c>
      <c r="E37" s="169">
        <v>887.04</v>
      </c>
      <c r="F37" s="170"/>
      <c r="G37" s="171">
        <f>ROUND(E37*F37,2)</f>
        <v>0</v>
      </c>
      <c r="H37" s="170"/>
      <c r="I37" s="171">
        <f>ROUND(E37*H37,2)</f>
        <v>0</v>
      </c>
      <c r="J37" s="170"/>
      <c r="K37" s="171">
        <f>ROUND(E37*J37,2)</f>
        <v>0</v>
      </c>
      <c r="L37" s="171">
        <v>15</v>
      </c>
      <c r="M37" s="171">
        <f>G37*(1+L37/100)</f>
        <v>0</v>
      </c>
      <c r="N37" s="171">
        <v>1.2600000000000001E-3</v>
      </c>
      <c r="O37" s="171">
        <f>ROUND(E37*N37,2)</f>
        <v>1.1200000000000001</v>
      </c>
      <c r="P37" s="171">
        <v>0</v>
      </c>
      <c r="Q37" s="171">
        <f>ROUND(E37*P37,2)</f>
        <v>0</v>
      </c>
      <c r="R37" s="171"/>
      <c r="S37" s="171" t="s">
        <v>222</v>
      </c>
      <c r="T37" s="172" t="s">
        <v>223</v>
      </c>
      <c r="U37" s="157">
        <v>0.24</v>
      </c>
      <c r="V37" s="157">
        <f>ROUND(E37*U37,2)</f>
        <v>212.89</v>
      </c>
      <c r="W37" s="157"/>
      <c r="X37" s="157" t="s">
        <v>187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294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54"/>
      <c r="B38" s="155"/>
      <c r="C38" s="192" t="s">
        <v>854</v>
      </c>
      <c r="D38" s="187"/>
      <c r="E38" s="188">
        <v>86.4</v>
      </c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47"/>
      <c r="Z38" s="147"/>
      <c r="AA38" s="147"/>
      <c r="AB38" s="147"/>
      <c r="AC38" s="147"/>
      <c r="AD38" s="147"/>
      <c r="AE38" s="147"/>
      <c r="AF38" s="147"/>
      <c r="AG38" s="147" t="s">
        <v>225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54"/>
      <c r="B39" s="155"/>
      <c r="C39" s="192" t="s">
        <v>855</v>
      </c>
      <c r="D39" s="187"/>
      <c r="E39" s="188">
        <v>40.32</v>
      </c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47"/>
      <c r="Z39" s="147"/>
      <c r="AA39" s="147"/>
      <c r="AB39" s="147"/>
      <c r="AC39" s="147"/>
      <c r="AD39" s="147"/>
      <c r="AE39" s="147"/>
      <c r="AF39" s="147"/>
      <c r="AG39" s="147" t="s">
        <v>225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54"/>
      <c r="B40" s="155"/>
      <c r="C40" s="192" t="s">
        <v>856</v>
      </c>
      <c r="D40" s="187"/>
      <c r="E40" s="188">
        <v>518.4</v>
      </c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157"/>
      <c r="Y40" s="147"/>
      <c r="Z40" s="147"/>
      <c r="AA40" s="147"/>
      <c r="AB40" s="147"/>
      <c r="AC40" s="147"/>
      <c r="AD40" s="147"/>
      <c r="AE40" s="147"/>
      <c r="AF40" s="147"/>
      <c r="AG40" s="147" t="s">
        <v>225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54"/>
      <c r="B41" s="155"/>
      <c r="C41" s="192" t="s">
        <v>857</v>
      </c>
      <c r="D41" s="187"/>
      <c r="E41" s="188">
        <v>241.92</v>
      </c>
      <c r="F41" s="157"/>
      <c r="G41" s="157"/>
      <c r="H41" s="157"/>
      <c r="I41" s="157"/>
      <c r="J41" s="157"/>
      <c r="K41" s="157"/>
      <c r="L41" s="157"/>
      <c r="M41" s="157"/>
      <c r="N41" s="157"/>
      <c r="O41" s="157"/>
      <c r="P41" s="157"/>
      <c r="Q41" s="157"/>
      <c r="R41" s="157"/>
      <c r="S41" s="157"/>
      <c r="T41" s="157"/>
      <c r="U41" s="157"/>
      <c r="V41" s="157"/>
      <c r="W41" s="157"/>
      <c r="X41" s="157"/>
      <c r="Y41" s="147"/>
      <c r="Z41" s="147"/>
      <c r="AA41" s="147"/>
      <c r="AB41" s="147"/>
      <c r="AC41" s="147"/>
      <c r="AD41" s="147"/>
      <c r="AE41" s="147"/>
      <c r="AF41" s="147"/>
      <c r="AG41" s="147" t="s">
        <v>225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66">
        <v>14</v>
      </c>
      <c r="B42" s="167" t="s">
        <v>860</v>
      </c>
      <c r="C42" s="183" t="s">
        <v>861</v>
      </c>
      <c r="D42" s="168" t="s">
        <v>381</v>
      </c>
      <c r="E42" s="169">
        <v>1411.2</v>
      </c>
      <c r="F42" s="170"/>
      <c r="G42" s="171">
        <f>ROUND(E42*F42,2)</f>
        <v>0</v>
      </c>
      <c r="H42" s="170"/>
      <c r="I42" s="171">
        <f>ROUND(E42*H42,2)</f>
        <v>0</v>
      </c>
      <c r="J42" s="170"/>
      <c r="K42" s="171">
        <f>ROUND(E42*J42,2)</f>
        <v>0</v>
      </c>
      <c r="L42" s="171">
        <v>15</v>
      </c>
      <c r="M42" s="171">
        <f>G42*(1+L42/100)</f>
        <v>0</v>
      </c>
      <c r="N42" s="171">
        <v>3.2000000000000003E-4</v>
      </c>
      <c r="O42" s="171">
        <f>ROUND(E42*N42,2)</f>
        <v>0.45</v>
      </c>
      <c r="P42" s="171">
        <v>0</v>
      </c>
      <c r="Q42" s="171">
        <f>ROUND(E42*P42,2)</f>
        <v>0</v>
      </c>
      <c r="R42" s="171"/>
      <c r="S42" s="171" t="s">
        <v>222</v>
      </c>
      <c r="T42" s="172" t="s">
        <v>223</v>
      </c>
      <c r="U42" s="157">
        <v>0.11</v>
      </c>
      <c r="V42" s="157">
        <f>ROUND(E42*U42,2)</f>
        <v>155.22999999999999</v>
      </c>
      <c r="W42" s="157"/>
      <c r="X42" s="157" t="s">
        <v>187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294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54"/>
      <c r="B43" s="155"/>
      <c r="C43" s="192" t="s">
        <v>862</v>
      </c>
      <c r="D43" s="187"/>
      <c r="E43" s="188">
        <v>201.6</v>
      </c>
      <c r="F43" s="157"/>
      <c r="G43" s="157"/>
      <c r="H43" s="157"/>
      <c r="I43" s="157"/>
      <c r="J43" s="157"/>
      <c r="K43" s="157"/>
      <c r="L43" s="157"/>
      <c r="M43" s="157"/>
      <c r="N43" s="157"/>
      <c r="O43" s="157"/>
      <c r="P43" s="157"/>
      <c r="Q43" s="157"/>
      <c r="R43" s="157"/>
      <c r="S43" s="157"/>
      <c r="T43" s="157"/>
      <c r="U43" s="157"/>
      <c r="V43" s="157"/>
      <c r="W43" s="157"/>
      <c r="X43" s="157"/>
      <c r="Y43" s="147"/>
      <c r="Z43" s="147"/>
      <c r="AA43" s="147"/>
      <c r="AB43" s="147"/>
      <c r="AC43" s="147"/>
      <c r="AD43" s="147"/>
      <c r="AE43" s="147"/>
      <c r="AF43" s="147"/>
      <c r="AG43" s="147" t="s">
        <v>225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54"/>
      <c r="B44" s="155"/>
      <c r="C44" s="192" t="s">
        <v>863</v>
      </c>
      <c r="D44" s="187"/>
      <c r="E44" s="188">
        <v>1209.5999999999999</v>
      </c>
      <c r="F44" s="157"/>
      <c r="G44" s="157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/>
      <c r="W44" s="157"/>
      <c r="X44" s="157"/>
      <c r="Y44" s="147"/>
      <c r="Z44" s="147"/>
      <c r="AA44" s="147"/>
      <c r="AB44" s="147"/>
      <c r="AC44" s="147"/>
      <c r="AD44" s="147"/>
      <c r="AE44" s="147"/>
      <c r="AF44" s="147"/>
      <c r="AG44" s="147" t="s">
        <v>225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66">
        <v>15</v>
      </c>
      <c r="B45" s="167" t="s">
        <v>864</v>
      </c>
      <c r="C45" s="183" t="s">
        <v>865</v>
      </c>
      <c r="D45" s="168" t="s">
        <v>316</v>
      </c>
      <c r="E45" s="169">
        <v>336</v>
      </c>
      <c r="F45" s="170"/>
      <c r="G45" s="171">
        <f>ROUND(E45*F45,2)</f>
        <v>0</v>
      </c>
      <c r="H45" s="170"/>
      <c r="I45" s="171">
        <f>ROUND(E45*H45,2)</f>
        <v>0</v>
      </c>
      <c r="J45" s="170"/>
      <c r="K45" s="171">
        <f>ROUND(E45*J45,2)</f>
        <v>0</v>
      </c>
      <c r="L45" s="171">
        <v>15</v>
      </c>
      <c r="M45" s="171">
        <f>G45*(1+L45/100)</f>
        <v>0</v>
      </c>
      <c r="N45" s="171">
        <v>4.2999999999999999E-4</v>
      </c>
      <c r="O45" s="171">
        <f>ROUND(E45*N45,2)</f>
        <v>0.14000000000000001</v>
      </c>
      <c r="P45" s="171">
        <v>0</v>
      </c>
      <c r="Q45" s="171">
        <f>ROUND(E45*P45,2)</f>
        <v>0</v>
      </c>
      <c r="R45" s="171"/>
      <c r="S45" s="171" t="s">
        <v>222</v>
      </c>
      <c r="T45" s="172" t="s">
        <v>223</v>
      </c>
      <c r="U45" s="157">
        <v>6.7000000000000004E-2</v>
      </c>
      <c r="V45" s="157">
        <f>ROUND(E45*U45,2)</f>
        <v>22.51</v>
      </c>
      <c r="W45" s="157"/>
      <c r="X45" s="157" t="s">
        <v>187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294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54"/>
      <c r="B46" s="155"/>
      <c r="C46" s="192" t="s">
        <v>866</v>
      </c>
      <c r="D46" s="187"/>
      <c r="E46" s="188">
        <v>48</v>
      </c>
      <c r="F46" s="157"/>
      <c r="G46" s="157"/>
      <c r="H46" s="157"/>
      <c r="I46" s="157"/>
      <c r="J46" s="157"/>
      <c r="K46" s="157"/>
      <c r="L46" s="157"/>
      <c r="M46" s="157"/>
      <c r="N46" s="157"/>
      <c r="O46" s="157"/>
      <c r="P46" s="157"/>
      <c r="Q46" s="157"/>
      <c r="R46" s="157"/>
      <c r="S46" s="157"/>
      <c r="T46" s="157"/>
      <c r="U46" s="157"/>
      <c r="V46" s="157"/>
      <c r="W46" s="157"/>
      <c r="X46" s="157"/>
      <c r="Y46" s="147"/>
      <c r="Z46" s="147"/>
      <c r="AA46" s="147"/>
      <c r="AB46" s="147"/>
      <c r="AC46" s="147"/>
      <c r="AD46" s="147"/>
      <c r="AE46" s="147"/>
      <c r="AF46" s="147"/>
      <c r="AG46" s="147" t="s">
        <v>225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54"/>
      <c r="B47" s="155"/>
      <c r="C47" s="192" t="s">
        <v>867</v>
      </c>
      <c r="D47" s="187"/>
      <c r="E47" s="188">
        <v>288</v>
      </c>
      <c r="F47" s="157"/>
      <c r="G47" s="157"/>
      <c r="H47" s="157"/>
      <c r="I47" s="157"/>
      <c r="J47" s="157"/>
      <c r="K47" s="157"/>
      <c r="L47" s="157"/>
      <c r="M47" s="157"/>
      <c r="N47" s="157"/>
      <c r="O47" s="157"/>
      <c r="P47" s="157"/>
      <c r="Q47" s="157"/>
      <c r="R47" s="157"/>
      <c r="S47" s="157"/>
      <c r="T47" s="157"/>
      <c r="U47" s="157"/>
      <c r="V47" s="157"/>
      <c r="W47" s="157"/>
      <c r="X47" s="157"/>
      <c r="Y47" s="147"/>
      <c r="Z47" s="147"/>
      <c r="AA47" s="147"/>
      <c r="AB47" s="147"/>
      <c r="AC47" s="147"/>
      <c r="AD47" s="147"/>
      <c r="AE47" s="147"/>
      <c r="AF47" s="147"/>
      <c r="AG47" s="147" t="s">
        <v>225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1" x14ac:dyDescent="0.2">
      <c r="A48" s="166">
        <v>16</v>
      </c>
      <c r="B48" s="167" t="s">
        <v>868</v>
      </c>
      <c r="C48" s="196" t="s">
        <v>869</v>
      </c>
      <c r="D48" s="168" t="s">
        <v>268</v>
      </c>
      <c r="E48" s="169">
        <v>2422</v>
      </c>
      <c r="F48" s="170"/>
      <c r="G48" s="171">
        <f>ROUND(E48*F48,2)</f>
        <v>0</v>
      </c>
      <c r="H48" s="170"/>
      <c r="I48" s="171">
        <f>ROUND(E48*H48,2)</f>
        <v>0</v>
      </c>
      <c r="J48" s="170"/>
      <c r="K48" s="171">
        <f>ROUND(E48*J48,2)</f>
        <v>0</v>
      </c>
      <c r="L48" s="171">
        <v>15</v>
      </c>
      <c r="M48" s="171">
        <f>G48*(1+L48/100)</f>
        <v>0</v>
      </c>
      <c r="N48" s="171">
        <v>0</v>
      </c>
      <c r="O48" s="171">
        <f>ROUND(E48*N48,2)</f>
        <v>0</v>
      </c>
      <c r="P48" s="171">
        <v>0</v>
      </c>
      <c r="Q48" s="171">
        <f>ROUND(E48*P48,2)</f>
        <v>0</v>
      </c>
      <c r="R48" s="171"/>
      <c r="S48" s="171" t="s">
        <v>185</v>
      </c>
      <c r="T48" s="172" t="s">
        <v>186</v>
      </c>
      <c r="U48" s="157">
        <v>0</v>
      </c>
      <c r="V48" s="157">
        <f>ROUND(E48*U48,2)</f>
        <v>0</v>
      </c>
      <c r="W48" s="157"/>
      <c r="X48" s="157" t="s">
        <v>270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377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54"/>
      <c r="B49" s="155"/>
      <c r="C49" s="192" t="s">
        <v>870</v>
      </c>
      <c r="D49" s="187"/>
      <c r="E49" s="188"/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W49" s="157"/>
      <c r="X49" s="157"/>
      <c r="Y49" s="147"/>
      <c r="Z49" s="147"/>
      <c r="AA49" s="147"/>
      <c r="AB49" s="147"/>
      <c r="AC49" s="147"/>
      <c r="AD49" s="147"/>
      <c r="AE49" s="147"/>
      <c r="AF49" s="147"/>
      <c r="AG49" s="147" t="s">
        <v>225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54"/>
      <c r="B50" s="155"/>
      <c r="C50" s="193" t="s">
        <v>299</v>
      </c>
      <c r="D50" s="189"/>
      <c r="E50" s="190"/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47"/>
      <c r="Z50" s="147"/>
      <c r="AA50" s="147"/>
      <c r="AB50" s="147"/>
      <c r="AC50" s="147"/>
      <c r="AD50" s="147"/>
      <c r="AE50" s="147"/>
      <c r="AF50" s="147"/>
      <c r="AG50" s="147" t="s">
        <v>225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54"/>
      <c r="B51" s="155"/>
      <c r="C51" s="194" t="s">
        <v>871</v>
      </c>
      <c r="D51" s="189"/>
      <c r="E51" s="190">
        <v>2421.62</v>
      </c>
      <c r="F51" s="157"/>
      <c r="G51" s="157"/>
      <c r="H51" s="157"/>
      <c r="I51" s="157"/>
      <c r="J51" s="157"/>
      <c r="K51" s="157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7"/>
      <c r="W51" s="157"/>
      <c r="X51" s="157"/>
      <c r="Y51" s="147"/>
      <c r="Z51" s="147"/>
      <c r="AA51" s="147"/>
      <c r="AB51" s="147"/>
      <c r="AC51" s="147"/>
      <c r="AD51" s="147"/>
      <c r="AE51" s="147"/>
      <c r="AF51" s="147"/>
      <c r="AG51" s="147" t="s">
        <v>225</v>
      </c>
      <c r="AH51" s="147">
        <v>2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54"/>
      <c r="B52" s="155"/>
      <c r="C52" s="193" t="s">
        <v>302</v>
      </c>
      <c r="D52" s="189"/>
      <c r="E52" s="190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47"/>
      <c r="Z52" s="147"/>
      <c r="AA52" s="147"/>
      <c r="AB52" s="147"/>
      <c r="AC52" s="147"/>
      <c r="AD52" s="147"/>
      <c r="AE52" s="147"/>
      <c r="AF52" s="147"/>
      <c r="AG52" s="147" t="s">
        <v>225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54"/>
      <c r="B53" s="155"/>
      <c r="C53" s="192" t="s">
        <v>872</v>
      </c>
      <c r="D53" s="187"/>
      <c r="E53" s="188">
        <v>2422</v>
      </c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47"/>
      <c r="Z53" s="147"/>
      <c r="AA53" s="147"/>
      <c r="AB53" s="147"/>
      <c r="AC53" s="147"/>
      <c r="AD53" s="147"/>
      <c r="AE53" s="147"/>
      <c r="AF53" s="147"/>
      <c r="AG53" s="147" t="s">
        <v>225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54">
        <v>17</v>
      </c>
      <c r="B54" s="155" t="s">
        <v>873</v>
      </c>
      <c r="C54" s="195" t="s">
        <v>874</v>
      </c>
      <c r="D54" s="156" t="s">
        <v>0</v>
      </c>
      <c r="E54" s="191"/>
      <c r="F54" s="158"/>
      <c r="G54" s="157">
        <f>ROUND(E54*F54,2)</f>
        <v>0</v>
      </c>
      <c r="H54" s="158"/>
      <c r="I54" s="157">
        <f>ROUND(E54*H54,2)</f>
        <v>0</v>
      </c>
      <c r="J54" s="158"/>
      <c r="K54" s="157">
        <f>ROUND(E54*J54,2)</f>
        <v>0</v>
      </c>
      <c r="L54" s="157">
        <v>15</v>
      </c>
      <c r="M54" s="157">
        <f>G54*(1+L54/100)</f>
        <v>0</v>
      </c>
      <c r="N54" s="157">
        <v>0</v>
      </c>
      <c r="O54" s="157">
        <f>ROUND(E54*N54,2)</f>
        <v>0</v>
      </c>
      <c r="P54" s="157">
        <v>0</v>
      </c>
      <c r="Q54" s="157">
        <f>ROUND(E54*P54,2)</f>
        <v>0</v>
      </c>
      <c r="R54" s="157"/>
      <c r="S54" s="157" t="s">
        <v>222</v>
      </c>
      <c r="T54" s="157" t="s">
        <v>223</v>
      </c>
      <c r="U54" s="157">
        <v>0</v>
      </c>
      <c r="V54" s="157">
        <f>ROUND(E54*U54,2)</f>
        <v>0</v>
      </c>
      <c r="W54" s="157"/>
      <c r="X54" s="157" t="s">
        <v>694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695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x14ac:dyDescent="0.2">
      <c r="A55" s="160" t="s">
        <v>180</v>
      </c>
      <c r="B55" s="161" t="s">
        <v>132</v>
      </c>
      <c r="C55" s="181" t="s">
        <v>133</v>
      </c>
      <c r="D55" s="162"/>
      <c r="E55" s="163"/>
      <c r="F55" s="164"/>
      <c r="G55" s="164">
        <f>SUMIF(AG56:AG62,"&lt;&gt;NOR",G56:G62)</f>
        <v>0</v>
      </c>
      <c r="H55" s="164"/>
      <c r="I55" s="164">
        <f>SUM(I56:I62)</f>
        <v>0</v>
      </c>
      <c r="J55" s="164"/>
      <c r="K55" s="164">
        <f>SUM(K56:K62)</f>
        <v>0</v>
      </c>
      <c r="L55" s="164"/>
      <c r="M55" s="164">
        <f>SUM(M56:M62)</f>
        <v>0</v>
      </c>
      <c r="N55" s="164"/>
      <c r="O55" s="164">
        <f>SUM(O56:O62)</f>
        <v>7.0000000000000007E-2</v>
      </c>
      <c r="P55" s="164"/>
      <c r="Q55" s="164">
        <f>SUM(Q56:Q62)</f>
        <v>0</v>
      </c>
      <c r="R55" s="164"/>
      <c r="S55" s="164"/>
      <c r="T55" s="165"/>
      <c r="U55" s="159"/>
      <c r="V55" s="159">
        <f>SUM(V56:V62)</f>
        <v>176.4</v>
      </c>
      <c r="W55" s="159"/>
      <c r="X55" s="159"/>
      <c r="AG55" t="s">
        <v>181</v>
      </c>
    </row>
    <row r="56" spans="1:60" ht="22.5" outlineLevel="1" x14ac:dyDescent="0.2">
      <c r="A56" s="166">
        <v>18</v>
      </c>
      <c r="B56" s="167" t="s">
        <v>875</v>
      </c>
      <c r="C56" s="183" t="s">
        <v>876</v>
      </c>
      <c r="D56" s="168" t="s">
        <v>381</v>
      </c>
      <c r="E56" s="169">
        <v>504</v>
      </c>
      <c r="F56" s="170"/>
      <c r="G56" s="171">
        <f>ROUND(E56*F56,2)</f>
        <v>0</v>
      </c>
      <c r="H56" s="170"/>
      <c r="I56" s="171">
        <f>ROUND(E56*H56,2)</f>
        <v>0</v>
      </c>
      <c r="J56" s="170"/>
      <c r="K56" s="171">
        <f>ROUND(E56*J56,2)</f>
        <v>0</v>
      </c>
      <c r="L56" s="171">
        <v>15</v>
      </c>
      <c r="M56" s="171">
        <f>G56*(1+L56/100)</f>
        <v>0</v>
      </c>
      <c r="N56" s="171">
        <v>1.2999999999999999E-4</v>
      </c>
      <c r="O56" s="171">
        <f>ROUND(E56*N56,2)</f>
        <v>7.0000000000000007E-2</v>
      </c>
      <c r="P56" s="171">
        <v>0</v>
      </c>
      <c r="Q56" s="171">
        <f>ROUND(E56*P56,2)</f>
        <v>0</v>
      </c>
      <c r="R56" s="171"/>
      <c r="S56" s="171" t="s">
        <v>185</v>
      </c>
      <c r="T56" s="172" t="s">
        <v>744</v>
      </c>
      <c r="U56" s="157">
        <v>0.35</v>
      </c>
      <c r="V56" s="157">
        <f>ROUND(E56*U56,2)</f>
        <v>176.4</v>
      </c>
      <c r="W56" s="157"/>
      <c r="X56" s="157" t="s">
        <v>187</v>
      </c>
      <c r="Y56" s="147"/>
      <c r="Z56" s="147"/>
      <c r="AA56" s="147"/>
      <c r="AB56" s="147"/>
      <c r="AC56" s="147"/>
      <c r="AD56" s="147"/>
      <c r="AE56" s="147"/>
      <c r="AF56" s="147"/>
      <c r="AG56" s="147" t="s">
        <v>294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54"/>
      <c r="B57" s="155"/>
      <c r="C57" s="192" t="s">
        <v>745</v>
      </c>
      <c r="D57" s="187"/>
      <c r="E57" s="188">
        <v>72</v>
      </c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47"/>
      <c r="Z57" s="147"/>
      <c r="AA57" s="147"/>
      <c r="AB57" s="147"/>
      <c r="AC57" s="147"/>
      <c r="AD57" s="147"/>
      <c r="AE57" s="147"/>
      <c r="AF57" s="147"/>
      <c r="AG57" s="147" t="s">
        <v>225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54"/>
      <c r="B58" s="155"/>
      <c r="C58" s="192" t="s">
        <v>746</v>
      </c>
      <c r="D58" s="187"/>
      <c r="E58" s="188">
        <v>432</v>
      </c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47"/>
      <c r="Z58" s="147"/>
      <c r="AA58" s="147"/>
      <c r="AB58" s="147"/>
      <c r="AC58" s="147"/>
      <c r="AD58" s="147"/>
      <c r="AE58" s="147"/>
      <c r="AF58" s="147"/>
      <c r="AG58" s="147" t="s">
        <v>225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ht="22.5" outlineLevel="1" x14ac:dyDescent="0.2">
      <c r="A59" s="166">
        <v>19</v>
      </c>
      <c r="B59" s="167" t="s">
        <v>877</v>
      </c>
      <c r="C59" s="183" t="s">
        <v>878</v>
      </c>
      <c r="D59" s="168" t="s">
        <v>316</v>
      </c>
      <c r="E59" s="169">
        <v>168</v>
      </c>
      <c r="F59" s="170"/>
      <c r="G59" s="171">
        <f>ROUND(E59*F59,2)</f>
        <v>0</v>
      </c>
      <c r="H59" s="170"/>
      <c r="I59" s="171">
        <f>ROUND(E59*H59,2)</f>
        <v>0</v>
      </c>
      <c r="J59" s="170"/>
      <c r="K59" s="171">
        <f>ROUND(E59*J59,2)</f>
        <v>0</v>
      </c>
      <c r="L59" s="171">
        <v>15</v>
      </c>
      <c r="M59" s="171">
        <f>G59*(1+L59/100)</f>
        <v>0</v>
      </c>
      <c r="N59" s="171">
        <v>0</v>
      </c>
      <c r="O59" s="171">
        <f>ROUND(E59*N59,2)</f>
        <v>0</v>
      </c>
      <c r="P59" s="171">
        <v>0</v>
      </c>
      <c r="Q59" s="171">
        <f>ROUND(E59*P59,2)</f>
        <v>0</v>
      </c>
      <c r="R59" s="171"/>
      <c r="S59" s="171" t="s">
        <v>185</v>
      </c>
      <c r="T59" s="172" t="s">
        <v>186</v>
      </c>
      <c r="U59" s="157">
        <v>0</v>
      </c>
      <c r="V59" s="157">
        <f>ROUND(E59*U59,2)</f>
        <v>0</v>
      </c>
      <c r="W59" s="157"/>
      <c r="X59" s="157" t="s">
        <v>270</v>
      </c>
      <c r="Y59" s="147"/>
      <c r="Z59" s="147"/>
      <c r="AA59" s="147"/>
      <c r="AB59" s="147"/>
      <c r="AC59" s="147"/>
      <c r="AD59" s="147"/>
      <c r="AE59" s="147"/>
      <c r="AF59" s="147"/>
      <c r="AG59" s="147" t="s">
        <v>377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54"/>
      <c r="B60" s="155"/>
      <c r="C60" s="192" t="s">
        <v>768</v>
      </c>
      <c r="D60" s="187"/>
      <c r="E60" s="188">
        <v>24</v>
      </c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47"/>
      <c r="Z60" s="147"/>
      <c r="AA60" s="147"/>
      <c r="AB60" s="147"/>
      <c r="AC60" s="147"/>
      <c r="AD60" s="147"/>
      <c r="AE60" s="147"/>
      <c r="AF60" s="147"/>
      <c r="AG60" s="147" t="s">
        <v>225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54"/>
      <c r="B61" s="155"/>
      <c r="C61" s="192" t="s">
        <v>769</v>
      </c>
      <c r="D61" s="187"/>
      <c r="E61" s="188">
        <v>144</v>
      </c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47"/>
      <c r="Z61" s="147"/>
      <c r="AA61" s="147"/>
      <c r="AB61" s="147"/>
      <c r="AC61" s="147"/>
      <c r="AD61" s="147"/>
      <c r="AE61" s="147"/>
      <c r="AF61" s="147"/>
      <c r="AG61" s="147" t="s">
        <v>225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54">
        <v>20</v>
      </c>
      <c r="B62" s="155" t="s">
        <v>774</v>
      </c>
      <c r="C62" s="195" t="s">
        <v>775</v>
      </c>
      <c r="D62" s="156" t="s">
        <v>0</v>
      </c>
      <c r="E62" s="191"/>
      <c r="F62" s="158"/>
      <c r="G62" s="157">
        <f>ROUND(E62*F62,2)</f>
        <v>0</v>
      </c>
      <c r="H62" s="158"/>
      <c r="I62" s="157">
        <f>ROUND(E62*H62,2)</f>
        <v>0</v>
      </c>
      <c r="J62" s="158"/>
      <c r="K62" s="157">
        <f>ROUND(E62*J62,2)</f>
        <v>0</v>
      </c>
      <c r="L62" s="157">
        <v>15</v>
      </c>
      <c r="M62" s="157">
        <f>G62*(1+L62/100)</f>
        <v>0</v>
      </c>
      <c r="N62" s="157">
        <v>0</v>
      </c>
      <c r="O62" s="157">
        <f>ROUND(E62*N62,2)</f>
        <v>0</v>
      </c>
      <c r="P62" s="157">
        <v>0</v>
      </c>
      <c r="Q62" s="157">
        <f>ROUND(E62*P62,2)</f>
        <v>0</v>
      </c>
      <c r="R62" s="157"/>
      <c r="S62" s="157" t="s">
        <v>222</v>
      </c>
      <c r="T62" s="157" t="s">
        <v>223</v>
      </c>
      <c r="U62" s="157">
        <v>0</v>
      </c>
      <c r="V62" s="157">
        <f>ROUND(E62*U62,2)</f>
        <v>0</v>
      </c>
      <c r="W62" s="157"/>
      <c r="X62" s="157" t="s">
        <v>694</v>
      </c>
      <c r="Y62" s="147"/>
      <c r="Z62" s="147"/>
      <c r="AA62" s="147"/>
      <c r="AB62" s="147"/>
      <c r="AC62" s="147"/>
      <c r="AD62" s="147"/>
      <c r="AE62" s="147"/>
      <c r="AF62" s="147"/>
      <c r="AG62" s="147" t="s">
        <v>695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x14ac:dyDescent="0.2">
      <c r="A63" s="160" t="s">
        <v>180</v>
      </c>
      <c r="B63" s="161" t="s">
        <v>134</v>
      </c>
      <c r="C63" s="181" t="s">
        <v>135</v>
      </c>
      <c r="D63" s="162"/>
      <c r="E63" s="163"/>
      <c r="F63" s="164"/>
      <c r="G63" s="164">
        <f>SUMIF(AG64:AG71,"&lt;&gt;NOR",G64:G71)</f>
        <v>0</v>
      </c>
      <c r="H63" s="164"/>
      <c r="I63" s="164">
        <f>SUM(I64:I71)</f>
        <v>0</v>
      </c>
      <c r="J63" s="164"/>
      <c r="K63" s="164">
        <f>SUM(K64:K71)</f>
        <v>0</v>
      </c>
      <c r="L63" s="164"/>
      <c r="M63" s="164">
        <f>SUM(M64:M71)</f>
        <v>0</v>
      </c>
      <c r="N63" s="164"/>
      <c r="O63" s="164">
        <f>SUM(O64:O71)</f>
        <v>0</v>
      </c>
      <c r="P63" s="164"/>
      <c r="Q63" s="164">
        <f>SUM(Q64:Q71)</f>
        <v>0</v>
      </c>
      <c r="R63" s="164"/>
      <c r="S63" s="164"/>
      <c r="T63" s="165"/>
      <c r="U63" s="159"/>
      <c r="V63" s="159">
        <f>SUM(V64:V71)</f>
        <v>0</v>
      </c>
      <c r="W63" s="159"/>
      <c r="X63" s="159"/>
      <c r="AG63" t="s">
        <v>181</v>
      </c>
    </row>
    <row r="64" spans="1:60" ht="22.5" outlineLevel="1" x14ac:dyDescent="0.2">
      <c r="A64" s="166">
        <v>21</v>
      </c>
      <c r="B64" s="167" t="s">
        <v>879</v>
      </c>
      <c r="C64" s="183" t="s">
        <v>880</v>
      </c>
      <c r="D64" s="168" t="s">
        <v>316</v>
      </c>
      <c r="E64" s="169">
        <v>144</v>
      </c>
      <c r="F64" s="170"/>
      <c r="G64" s="171">
        <f>ROUND(E64*F64,2)</f>
        <v>0</v>
      </c>
      <c r="H64" s="170"/>
      <c r="I64" s="171">
        <f>ROUND(E64*H64,2)</f>
        <v>0</v>
      </c>
      <c r="J64" s="170"/>
      <c r="K64" s="171">
        <f>ROUND(E64*J64,2)</f>
        <v>0</v>
      </c>
      <c r="L64" s="171">
        <v>15</v>
      </c>
      <c r="M64" s="171">
        <f>G64*(1+L64/100)</f>
        <v>0</v>
      </c>
      <c r="N64" s="171">
        <v>0</v>
      </c>
      <c r="O64" s="171">
        <f>ROUND(E64*N64,2)</f>
        <v>0</v>
      </c>
      <c r="P64" s="171">
        <v>0</v>
      </c>
      <c r="Q64" s="171">
        <f>ROUND(E64*P64,2)</f>
        <v>0</v>
      </c>
      <c r="R64" s="171"/>
      <c r="S64" s="171" t="s">
        <v>185</v>
      </c>
      <c r="T64" s="172" t="s">
        <v>186</v>
      </c>
      <c r="U64" s="157">
        <v>0</v>
      </c>
      <c r="V64" s="157">
        <f>ROUND(E64*U64,2)</f>
        <v>0</v>
      </c>
      <c r="W64" s="157"/>
      <c r="X64" s="157" t="s">
        <v>187</v>
      </c>
      <c r="Y64" s="147"/>
      <c r="Z64" s="147"/>
      <c r="AA64" s="147"/>
      <c r="AB64" s="147"/>
      <c r="AC64" s="147"/>
      <c r="AD64" s="147"/>
      <c r="AE64" s="147"/>
      <c r="AF64" s="147"/>
      <c r="AG64" s="147" t="s">
        <v>188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54"/>
      <c r="B65" s="155"/>
      <c r="C65" s="192" t="s">
        <v>849</v>
      </c>
      <c r="D65" s="187"/>
      <c r="E65" s="188">
        <v>144</v>
      </c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47"/>
      <c r="Z65" s="147"/>
      <c r="AA65" s="147"/>
      <c r="AB65" s="147"/>
      <c r="AC65" s="147"/>
      <c r="AD65" s="147"/>
      <c r="AE65" s="147"/>
      <c r="AF65" s="147"/>
      <c r="AG65" s="147" t="s">
        <v>225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66">
        <v>22</v>
      </c>
      <c r="B66" s="167" t="s">
        <v>781</v>
      </c>
      <c r="C66" s="183" t="s">
        <v>881</v>
      </c>
      <c r="D66" s="168" t="s">
        <v>316</v>
      </c>
      <c r="E66" s="169">
        <v>120</v>
      </c>
      <c r="F66" s="170"/>
      <c r="G66" s="171">
        <f>ROUND(E66*F66,2)</f>
        <v>0</v>
      </c>
      <c r="H66" s="170"/>
      <c r="I66" s="171">
        <f>ROUND(E66*H66,2)</f>
        <v>0</v>
      </c>
      <c r="J66" s="170"/>
      <c r="K66" s="171">
        <f>ROUND(E66*J66,2)</f>
        <v>0</v>
      </c>
      <c r="L66" s="171">
        <v>15</v>
      </c>
      <c r="M66" s="171">
        <f>G66*(1+L66/100)</f>
        <v>0</v>
      </c>
      <c r="N66" s="171">
        <v>0</v>
      </c>
      <c r="O66" s="171">
        <f>ROUND(E66*N66,2)</f>
        <v>0</v>
      </c>
      <c r="P66" s="171">
        <v>0</v>
      </c>
      <c r="Q66" s="171">
        <f>ROUND(E66*P66,2)</f>
        <v>0</v>
      </c>
      <c r="R66" s="171"/>
      <c r="S66" s="171" t="s">
        <v>185</v>
      </c>
      <c r="T66" s="172" t="s">
        <v>186</v>
      </c>
      <c r="U66" s="157">
        <v>0</v>
      </c>
      <c r="V66" s="157">
        <f>ROUND(E66*U66,2)</f>
        <v>0</v>
      </c>
      <c r="W66" s="157"/>
      <c r="X66" s="157" t="s">
        <v>187</v>
      </c>
      <c r="Y66" s="147"/>
      <c r="Z66" s="147"/>
      <c r="AA66" s="147"/>
      <c r="AB66" s="147"/>
      <c r="AC66" s="147"/>
      <c r="AD66" s="147"/>
      <c r="AE66" s="147"/>
      <c r="AF66" s="147"/>
      <c r="AG66" s="147" t="s">
        <v>188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54"/>
      <c r="B67" s="155"/>
      <c r="C67" s="192" t="s">
        <v>882</v>
      </c>
      <c r="D67" s="187"/>
      <c r="E67" s="188">
        <v>120</v>
      </c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47"/>
      <c r="Z67" s="147"/>
      <c r="AA67" s="147"/>
      <c r="AB67" s="147"/>
      <c r="AC67" s="147"/>
      <c r="AD67" s="147"/>
      <c r="AE67" s="147"/>
      <c r="AF67" s="147"/>
      <c r="AG67" s="147" t="s">
        <v>225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66">
        <v>23</v>
      </c>
      <c r="B68" s="167" t="s">
        <v>784</v>
      </c>
      <c r="C68" s="183" t="s">
        <v>883</v>
      </c>
      <c r="D68" s="168" t="s">
        <v>316</v>
      </c>
      <c r="E68" s="169">
        <v>24</v>
      </c>
      <c r="F68" s="170"/>
      <c r="G68" s="171">
        <f>ROUND(E68*F68,2)</f>
        <v>0</v>
      </c>
      <c r="H68" s="170"/>
      <c r="I68" s="171">
        <f>ROUND(E68*H68,2)</f>
        <v>0</v>
      </c>
      <c r="J68" s="170"/>
      <c r="K68" s="171">
        <f>ROUND(E68*J68,2)</f>
        <v>0</v>
      </c>
      <c r="L68" s="171">
        <v>15</v>
      </c>
      <c r="M68" s="171">
        <f>G68*(1+L68/100)</f>
        <v>0</v>
      </c>
      <c r="N68" s="171">
        <v>0</v>
      </c>
      <c r="O68" s="171">
        <f>ROUND(E68*N68,2)</f>
        <v>0</v>
      </c>
      <c r="P68" s="171">
        <v>0</v>
      </c>
      <c r="Q68" s="171">
        <f>ROUND(E68*P68,2)</f>
        <v>0</v>
      </c>
      <c r="R68" s="171"/>
      <c r="S68" s="171" t="s">
        <v>185</v>
      </c>
      <c r="T68" s="172" t="s">
        <v>186</v>
      </c>
      <c r="U68" s="157">
        <v>0</v>
      </c>
      <c r="V68" s="157">
        <f>ROUND(E68*U68,2)</f>
        <v>0</v>
      </c>
      <c r="W68" s="157"/>
      <c r="X68" s="157" t="s">
        <v>187</v>
      </c>
      <c r="Y68" s="147"/>
      <c r="Z68" s="147"/>
      <c r="AA68" s="147"/>
      <c r="AB68" s="147"/>
      <c r="AC68" s="147"/>
      <c r="AD68" s="147"/>
      <c r="AE68" s="147"/>
      <c r="AF68" s="147"/>
      <c r="AG68" s="147" t="s">
        <v>188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54"/>
      <c r="B69" s="155"/>
      <c r="C69" s="192" t="s">
        <v>884</v>
      </c>
      <c r="D69" s="187"/>
      <c r="E69" s="188">
        <v>24</v>
      </c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47"/>
      <c r="Z69" s="147"/>
      <c r="AA69" s="147"/>
      <c r="AB69" s="147"/>
      <c r="AC69" s="147"/>
      <c r="AD69" s="147"/>
      <c r="AE69" s="147"/>
      <c r="AF69" s="147"/>
      <c r="AG69" s="147" t="s">
        <v>225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66">
        <v>24</v>
      </c>
      <c r="B70" s="167" t="s">
        <v>786</v>
      </c>
      <c r="C70" s="183" t="s">
        <v>885</v>
      </c>
      <c r="D70" s="168" t="s">
        <v>470</v>
      </c>
      <c r="E70" s="169">
        <v>32</v>
      </c>
      <c r="F70" s="170"/>
      <c r="G70" s="171">
        <f>ROUND(E70*F70,2)</f>
        <v>0</v>
      </c>
      <c r="H70" s="170"/>
      <c r="I70" s="171">
        <f>ROUND(E70*H70,2)</f>
        <v>0</v>
      </c>
      <c r="J70" s="170"/>
      <c r="K70" s="171">
        <f>ROUND(E70*J70,2)</f>
        <v>0</v>
      </c>
      <c r="L70" s="171">
        <v>15</v>
      </c>
      <c r="M70" s="171">
        <f>G70*(1+L70/100)</f>
        <v>0</v>
      </c>
      <c r="N70" s="171">
        <v>0</v>
      </c>
      <c r="O70" s="171">
        <f>ROUND(E70*N70,2)</f>
        <v>0</v>
      </c>
      <c r="P70" s="171">
        <v>0</v>
      </c>
      <c r="Q70" s="171">
        <f>ROUND(E70*P70,2)</f>
        <v>0</v>
      </c>
      <c r="R70" s="171"/>
      <c r="S70" s="171" t="s">
        <v>185</v>
      </c>
      <c r="T70" s="172" t="s">
        <v>186</v>
      </c>
      <c r="U70" s="157">
        <v>0</v>
      </c>
      <c r="V70" s="157">
        <f>ROUND(E70*U70,2)</f>
        <v>0</v>
      </c>
      <c r="W70" s="157"/>
      <c r="X70" s="157" t="s">
        <v>187</v>
      </c>
      <c r="Y70" s="147"/>
      <c r="Z70" s="147"/>
      <c r="AA70" s="147"/>
      <c r="AB70" s="147"/>
      <c r="AC70" s="147"/>
      <c r="AD70" s="147"/>
      <c r="AE70" s="147"/>
      <c r="AF70" s="147"/>
      <c r="AG70" s="147" t="s">
        <v>188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54">
        <v>25</v>
      </c>
      <c r="B71" s="155" t="s">
        <v>796</v>
      </c>
      <c r="C71" s="195" t="s">
        <v>797</v>
      </c>
      <c r="D71" s="156" t="s">
        <v>0</v>
      </c>
      <c r="E71" s="191"/>
      <c r="F71" s="158"/>
      <c r="G71" s="157">
        <f>ROUND(E71*F71,2)</f>
        <v>0</v>
      </c>
      <c r="H71" s="158"/>
      <c r="I71" s="157">
        <f>ROUND(E71*H71,2)</f>
        <v>0</v>
      </c>
      <c r="J71" s="158"/>
      <c r="K71" s="157">
        <f>ROUND(E71*J71,2)</f>
        <v>0</v>
      </c>
      <c r="L71" s="157">
        <v>15</v>
      </c>
      <c r="M71" s="157">
        <f>G71*(1+L71/100)</f>
        <v>0</v>
      </c>
      <c r="N71" s="157">
        <v>0</v>
      </c>
      <c r="O71" s="157">
        <f>ROUND(E71*N71,2)</f>
        <v>0</v>
      </c>
      <c r="P71" s="157">
        <v>0</v>
      </c>
      <c r="Q71" s="157">
        <f>ROUND(E71*P71,2)</f>
        <v>0</v>
      </c>
      <c r="R71" s="157"/>
      <c r="S71" s="157" t="s">
        <v>222</v>
      </c>
      <c r="T71" s="157" t="s">
        <v>223</v>
      </c>
      <c r="U71" s="157">
        <v>0</v>
      </c>
      <c r="V71" s="157">
        <f>ROUND(E71*U71,2)</f>
        <v>0</v>
      </c>
      <c r="W71" s="157"/>
      <c r="X71" s="157" t="s">
        <v>694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695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x14ac:dyDescent="0.2">
      <c r="A72" s="160" t="s">
        <v>180</v>
      </c>
      <c r="B72" s="161" t="s">
        <v>136</v>
      </c>
      <c r="C72" s="181" t="s">
        <v>137</v>
      </c>
      <c r="D72" s="162"/>
      <c r="E72" s="163"/>
      <c r="F72" s="164"/>
      <c r="G72" s="164">
        <f>SUMIF(AG73:AG123,"&lt;&gt;NOR",G73:G123)</f>
        <v>0</v>
      </c>
      <c r="H72" s="164"/>
      <c r="I72" s="164">
        <f>SUM(I73:I123)</f>
        <v>0</v>
      </c>
      <c r="J72" s="164"/>
      <c r="K72" s="164">
        <f>SUM(K73:K123)</f>
        <v>0</v>
      </c>
      <c r="L72" s="164"/>
      <c r="M72" s="164">
        <f>SUM(M73:M123)</f>
        <v>0</v>
      </c>
      <c r="N72" s="164"/>
      <c r="O72" s="164">
        <f>SUM(O73:O123)</f>
        <v>25.33</v>
      </c>
      <c r="P72" s="164"/>
      <c r="Q72" s="164">
        <f>SUM(Q73:Q123)</f>
        <v>0</v>
      </c>
      <c r="R72" s="164"/>
      <c r="S72" s="164"/>
      <c r="T72" s="165"/>
      <c r="U72" s="159"/>
      <c r="V72" s="159">
        <f>SUM(V73:V123)</f>
        <v>1311.97</v>
      </c>
      <c r="W72" s="159"/>
      <c r="X72" s="159"/>
      <c r="AG72" t="s">
        <v>181</v>
      </c>
    </row>
    <row r="73" spans="1:60" ht="22.5" outlineLevel="1" x14ac:dyDescent="0.2">
      <c r="A73" s="166">
        <v>26</v>
      </c>
      <c r="B73" s="167" t="s">
        <v>886</v>
      </c>
      <c r="C73" s="183" t="s">
        <v>887</v>
      </c>
      <c r="D73" s="168" t="s">
        <v>381</v>
      </c>
      <c r="E73" s="169">
        <v>504</v>
      </c>
      <c r="F73" s="170"/>
      <c r="G73" s="171">
        <f>ROUND(E73*F73,2)</f>
        <v>0</v>
      </c>
      <c r="H73" s="170"/>
      <c r="I73" s="171">
        <f>ROUND(E73*H73,2)</f>
        <v>0</v>
      </c>
      <c r="J73" s="170"/>
      <c r="K73" s="171">
        <f>ROUND(E73*J73,2)</f>
        <v>0</v>
      </c>
      <c r="L73" s="171">
        <v>15</v>
      </c>
      <c r="M73" s="171">
        <f>G73*(1+L73/100)</f>
        <v>0</v>
      </c>
      <c r="N73" s="171">
        <v>3.1E-4</v>
      </c>
      <c r="O73" s="171">
        <f>ROUND(E73*N73,2)</f>
        <v>0.16</v>
      </c>
      <c r="P73" s="171">
        <v>0</v>
      </c>
      <c r="Q73" s="171">
        <f>ROUND(E73*P73,2)</f>
        <v>0</v>
      </c>
      <c r="R73" s="171"/>
      <c r="S73" s="171" t="s">
        <v>222</v>
      </c>
      <c r="T73" s="172" t="s">
        <v>223</v>
      </c>
      <c r="U73" s="157">
        <v>0.23</v>
      </c>
      <c r="V73" s="157">
        <f>ROUND(E73*U73,2)</f>
        <v>115.92</v>
      </c>
      <c r="W73" s="157"/>
      <c r="X73" s="157" t="s">
        <v>187</v>
      </c>
      <c r="Y73" s="147"/>
      <c r="Z73" s="147"/>
      <c r="AA73" s="147"/>
      <c r="AB73" s="147"/>
      <c r="AC73" s="147"/>
      <c r="AD73" s="147"/>
      <c r="AE73" s="147"/>
      <c r="AF73" s="147"/>
      <c r="AG73" s="147" t="s">
        <v>188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54"/>
      <c r="B74" s="155"/>
      <c r="C74" s="192" t="s">
        <v>745</v>
      </c>
      <c r="D74" s="187"/>
      <c r="E74" s="188">
        <v>72</v>
      </c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47"/>
      <c r="Z74" s="147"/>
      <c r="AA74" s="147"/>
      <c r="AB74" s="147"/>
      <c r="AC74" s="147"/>
      <c r="AD74" s="147"/>
      <c r="AE74" s="147"/>
      <c r="AF74" s="147"/>
      <c r="AG74" s="147" t="s">
        <v>225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54"/>
      <c r="B75" s="155"/>
      <c r="C75" s="192" t="s">
        <v>746</v>
      </c>
      <c r="D75" s="187"/>
      <c r="E75" s="188">
        <v>432</v>
      </c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47"/>
      <c r="Z75" s="147"/>
      <c r="AA75" s="147"/>
      <c r="AB75" s="147"/>
      <c r="AC75" s="147"/>
      <c r="AD75" s="147"/>
      <c r="AE75" s="147"/>
      <c r="AF75" s="147"/>
      <c r="AG75" s="147" t="s">
        <v>225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22.5" outlineLevel="1" x14ac:dyDescent="0.2">
      <c r="A76" s="166">
        <v>27</v>
      </c>
      <c r="B76" s="167" t="s">
        <v>888</v>
      </c>
      <c r="C76" s="183" t="s">
        <v>889</v>
      </c>
      <c r="D76" s="168" t="s">
        <v>221</v>
      </c>
      <c r="E76" s="169">
        <v>604.79999999999995</v>
      </c>
      <c r="F76" s="170"/>
      <c r="G76" s="171">
        <f>ROUND(E76*F76,2)</f>
        <v>0</v>
      </c>
      <c r="H76" s="170"/>
      <c r="I76" s="171">
        <f>ROUND(E76*H76,2)</f>
        <v>0</v>
      </c>
      <c r="J76" s="170"/>
      <c r="K76" s="171">
        <f>ROUND(E76*J76,2)</f>
        <v>0</v>
      </c>
      <c r="L76" s="171">
        <v>15</v>
      </c>
      <c r="M76" s="171">
        <f>G76*(1+L76/100)</f>
        <v>0</v>
      </c>
      <c r="N76" s="171">
        <v>0</v>
      </c>
      <c r="O76" s="171">
        <f>ROUND(E76*N76,2)</f>
        <v>0</v>
      </c>
      <c r="P76" s="171">
        <v>0</v>
      </c>
      <c r="Q76" s="171">
        <f>ROUND(E76*P76,2)</f>
        <v>0</v>
      </c>
      <c r="R76" s="171"/>
      <c r="S76" s="171" t="s">
        <v>222</v>
      </c>
      <c r="T76" s="172" t="s">
        <v>223</v>
      </c>
      <c r="U76" s="157">
        <v>1.6E-2</v>
      </c>
      <c r="V76" s="157">
        <f>ROUND(E76*U76,2)</f>
        <v>9.68</v>
      </c>
      <c r="W76" s="157"/>
      <c r="X76" s="157" t="s">
        <v>187</v>
      </c>
      <c r="Y76" s="147"/>
      <c r="Z76" s="147"/>
      <c r="AA76" s="147"/>
      <c r="AB76" s="147"/>
      <c r="AC76" s="147"/>
      <c r="AD76" s="147"/>
      <c r="AE76" s="147"/>
      <c r="AF76" s="147"/>
      <c r="AG76" s="147" t="s">
        <v>294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54"/>
      <c r="B77" s="155"/>
      <c r="C77" s="192" t="s">
        <v>854</v>
      </c>
      <c r="D77" s="187"/>
      <c r="E77" s="188">
        <v>86.4</v>
      </c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47"/>
      <c r="Z77" s="147"/>
      <c r="AA77" s="147"/>
      <c r="AB77" s="147"/>
      <c r="AC77" s="147"/>
      <c r="AD77" s="147"/>
      <c r="AE77" s="147"/>
      <c r="AF77" s="147"/>
      <c r="AG77" s="147" t="s">
        <v>225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54"/>
      <c r="B78" s="155"/>
      <c r="C78" s="192" t="s">
        <v>890</v>
      </c>
      <c r="D78" s="187"/>
      <c r="E78" s="188">
        <v>518.4</v>
      </c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47"/>
      <c r="Z78" s="147"/>
      <c r="AA78" s="147"/>
      <c r="AB78" s="147"/>
      <c r="AC78" s="147"/>
      <c r="AD78" s="147"/>
      <c r="AE78" s="147"/>
      <c r="AF78" s="147"/>
      <c r="AG78" s="147" t="s">
        <v>225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ht="22.5" outlineLevel="1" x14ac:dyDescent="0.2">
      <c r="A79" s="166">
        <v>28</v>
      </c>
      <c r="B79" s="167" t="s">
        <v>891</v>
      </c>
      <c r="C79" s="183" t="s">
        <v>892</v>
      </c>
      <c r="D79" s="168" t="s">
        <v>381</v>
      </c>
      <c r="E79" s="169">
        <v>134.4</v>
      </c>
      <c r="F79" s="170"/>
      <c r="G79" s="171">
        <f>ROUND(E79*F79,2)</f>
        <v>0</v>
      </c>
      <c r="H79" s="170"/>
      <c r="I79" s="171">
        <f>ROUND(E79*H79,2)</f>
        <v>0</v>
      </c>
      <c r="J79" s="170"/>
      <c r="K79" s="171">
        <f>ROUND(E79*J79,2)</f>
        <v>0</v>
      </c>
      <c r="L79" s="171">
        <v>15</v>
      </c>
      <c r="M79" s="171">
        <f>G79*(1+L79/100)</f>
        <v>0</v>
      </c>
      <c r="N79" s="171">
        <v>0</v>
      </c>
      <c r="O79" s="171">
        <f>ROUND(E79*N79,2)</f>
        <v>0</v>
      </c>
      <c r="P79" s="171">
        <v>0</v>
      </c>
      <c r="Q79" s="171">
        <f>ROUND(E79*P79,2)</f>
        <v>0</v>
      </c>
      <c r="R79" s="171"/>
      <c r="S79" s="171" t="s">
        <v>185</v>
      </c>
      <c r="T79" s="172" t="s">
        <v>223</v>
      </c>
      <c r="U79" s="157">
        <v>0.34</v>
      </c>
      <c r="V79" s="157">
        <f>ROUND(E79*U79,2)</f>
        <v>45.7</v>
      </c>
      <c r="W79" s="157"/>
      <c r="X79" s="157" t="s">
        <v>187</v>
      </c>
      <c r="Y79" s="147"/>
      <c r="Z79" s="147"/>
      <c r="AA79" s="147"/>
      <c r="AB79" s="147"/>
      <c r="AC79" s="147"/>
      <c r="AD79" s="147"/>
      <c r="AE79" s="147"/>
      <c r="AF79" s="147"/>
      <c r="AG79" s="147" t="s">
        <v>294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54"/>
      <c r="B80" s="155"/>
      <c r="C80" s="192" t="s">
        <v>893</v>
      </c>
      <c r="D80" s="187"/>
      <c r="E80" s="188">
        <v>19.2</v>
      </c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47"/>
      <c r="Z80" s="147"/>
      <c r="AA80" s="147"/>
      <c r="AB80" s="147"/>
      <c r="AC80" s="147"/>
      <c r="AD80" s="147"/>
      <c r="AE80" s="147"/>
      <c r="AF80" s="147"/>
      <c r="AG80" s="147" t="s">
        <v>225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54"/>
      <c r="B81" s="155"/>
      <c r="C81" s="192" t="s">
        <v>894</v>
      </c>
      <c r="D81" s="187"/>
      <c r="E81" s="188">
        <v>115.2</v>
      </c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47"/>
      <c r="Z81" s="147"/>
      <c r="AA81" s="147"/>
      <c r="AB81" s="147"/>
      <c r="AC81" s="147"/>
      <c r="AD81" s="147"/>
      <c r="AE81" s="147"/>
      <c r="AF81" s="147"/>
      <c r="AG81" s="147" t="s">
        <v>225</v>
      </c>
      <c r="AH81" s="147">
        <v>0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66">
        <v>29</v>
      </c>
      <c r="B82" s="167" t="s">
        <v>895</v>
      </c>
      <c r="C82" s="183" t="s">
        <v>896</v>
      </c>
      <c r="D82" s="168" t="s">
        <v>221</v>
      </c>
      <c r="E82" s="169">
        <v>934.08</v>
      </c>
      <c r="F82" s="170"/>
      <c r="G82" s="171">
        <f>ROUND(E82*F82,2)</f>
        <v>0</v>
      </c>
      <c r="H82" s="170"/>
      <c r="I82" s="171">
        <f>ROUND(E82*H82,2)</f>
        <v>0</v>
      </c>
      <c r="J82" s="170"/>
      <c r="K82" s="171">
        <f>ROUND(E82*J82,2)</f>
        <v>0</v>
      </c>
      <c r="L82" s="171">
        <v>15</v>
      </c>
      <c r="M82" s="171">
        <f>G82*(1+L82/100)</f>
        <v>0</v>
      </c>
      <c r="N82" s="171">
        <v>2.1000000000000001E-4</v>
      </c>
      <c r="O82" s="171">
        <f>ROUND(E82*N82,2)</f>
        <v>0.2</v>
      </c>
      <c r="P82" s="171">
        <v>0</v>
      </c>
      <c r="Q82" s="171">
        <f>ROUND(E82*P82,2)</f>
        <v>0</v>
      </c>
      <c r="R82" s="171"/>
      <c r="S82" s="171" t="s">
        <v>222</v>
      </c>
      <c r="T82" s="172" t="s">
        <v>223</v>
      </c>
      <c r="U82" s="157">
        <v>0.05</v>
      </c>
      <c r="V82" s="157">
        <f>ROUND(E82*U82,2)</f>
        <v>46.7</v>
      </c>
      <c r="W82" s="157"/>
      <c r="X82" s="157" t="s">
        <v>187</v>
      </c>
      <c r="Y82" s="147"/>
      <c r="Z82" s="147"/>
      <c r="AA82" s="147"/>
      <c r="AB82" s="147"/>
      <c r="AC82" s="147"/>
      <c r="AD82" s="147"/>
      <c r="AE82" s="147"/>
      <c r="AF82" s="147"/>
      <c r="AG82" s="147" t="s">
        <v>294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54"/>
      <c r="B83" s="155"/>
      <c r="C83" s="192" t="s">
        <v>854</v>
      </c>
      <c r="D83" s="187"/>
      <c r="E83" s="188">
        <v>86.4</v>
      </c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47"/>
      <c r="Z83" s="147"/>
      <c r="AA83" s="147"/>
      <c r="AB83" s="147"/>
      <c r="AC83" s="147"/>
      <c r="AD83" s="147"/>
      <c r="AE83" s="147"/>
      <c r="AF83" s="147"/>
      <c r="AG83" s="147" t="s">
        <v>225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54"/>
      <c r="B84" s="155"/>
      <c r="C84" s="192" t="s">
        <v>855</v>
      </c>
      <c r="D84" s="187"/>
      <c r="E84" s="188">
        <v>40.32</v>
      </c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47"/>
      <c r="Z84" s="147"/>
      <c r="AA84" s="147"/>
      <c r="AB84" s="147"/>
      <c r="AC84" s="147"/>
      <c r="AD84" s="147"/>
      <c r="AE84" s="147"/>
      <c r="AF84" s="147"/>
      <c r="AG84" s="147" t="s">
        <v>225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54"/>
      <c r="B85" s="155"/>
      <c r="C85" s="192" t="s">
        <v>856</v>
      </c>
      <c r="D85" s="187"/>
      <c r="E85" s="188">
        <v>518.4</v>
      </c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47"/>
      <c r="Z85" s="147"/>
      <c r="AA85" s="147"/>
      <c r="AB85" s="147"/>
      <c r="AC85" s="147"/>
      <c r="AD85" s="147"/>
      <c r="AE85" s="147"/>
      <c r="AF85" s="147"/>
      <c r="AG85" s="147" t="s">
        <v>225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54"/>
      <c r="B86" s="155"/>
      <c r="C86" s="192" t="s">
        <v>857</v>
      </c>
      <c r="D86" s="187"/>
      <c r="E86" s="188">
        <v>241.92</v>
      </c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47"/>
      <c r="Z86" s="147"/>
      <c r="AA86" s="147"/>
      <c r="AB86" s="147"/>
      <c r="AC86" s="147"/>
      <c r="AD86" s="147"/>
      <c r="AE86" s="147"/>
      <c r="AF86" s="147"/>
      <c r="AG86" s="147" t="s">
        <v>225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 x14ac:dyDescent="0.2">
      <c r="A87" s="154"/>
      <c r="B87" s="155"/>
      <c r="C87" s="192" t="s">
        <v>897</v>
      </c>
      <c r="D87" s="187"/>
      <c r="E87" s="188">
        <v>47.04</v>
      </c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47"/>
      <c r="Z87" s="147"/>
      <c r="AA87" s="147"/>
      <c r="AB87" s="147"/>
      <c r="AC87" s="147"/>
      <c r="AD87" s="147"/>
      <c r="AE87" s="147"/>
      <c r="AF87" s="147"/>
      <c r="AG87" s="147" t="s">
        <v>225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ht="22.5" outlineLevel="1" x14ac:dyDescent="0.2">
      <c r="A88" s="166">
        <v>30</v>
      </c>
      <c r="B88" s="167" t="s">
        <v>898</v>
      </c>
      <c r="C88" s="183" t="s">
        <v>899</v>
      </c>
      <c r="D88" s="168" t="s">
        <v>381</v>
      </c>
      <c r="E88" s="169">
        <v>134.4</v>
      </c>
      <c r="F88" s="170"/>
      <c r="G88" s="171">
        <f>ROUND(E88*F88,2)</f>
        <v>0</v>
      </c>
      <c r="H88" s="170"/>
      <c r="I88" s="171">
        <f>ROUND(E88*H88,2)</f>
        <v>0</v>
      </c>
      <c r="J88" s="170"/>
      <c r="K88" s="171">
        <f>ROUND(E88*J88,2)</f>
        <v>0</v>
      </c>
      <c r="L88" s="171">
        <v>15</v>
      </c>
      <c r="M88" s="171">
        <f>G88*(1+L88/100)</f>
        <v>0</v>
      </c>
      <c r="N88" s="171">
        <v>0</v>
      </c>
      <c r="O88" s="171">
        <f>ROUND(E88*N88,2)</f>
        <v>0</v>
      </c>
      <c r="P88" s="171">
        <v>0</v>
      </c>
      <c r="Q88" s="171">
        <f>ROUND(E88*P88,2)</f>
        <v>0</v>
      </c>
      <c r="R88" s="171"/>
      <c r="S88" s="171" t="s">
        <v>222</v>
      </c>
      <c r="T88" s="172" t="s">
        <v>223</v>
      </c>
      <c r="U88" s="157">
        <v>0.45600000000000002</v>
      </c>
      <c r="V88" s="157">
        <f>ROUND(E88*U88,2)</f>
        <v>61.29</v>
      </c>
      <c r="W88" s="157"/>
      <c r="X88" s="157" t="s">
        <v>187</v>
      </c>
      <c r="Y88" s="147"/>
      <c r="Z88" s="147"/>
      <c r="AA88" s="147"/>
      <c r="AB88" s="147"/>
      <c r="AC88" s="147"/>
      <c r="AD88" s="147"/>
      <c r="AE88" s="147"/>
      <c r="AF88" s="147"/>
      <c r="AG88" s="147" t="s">
        <v>294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54"/>
      <c r="B89" s="155"/>
      <c r="C89" s="192" t="s">
        <v>900</v>
      </c>
      <c r="D89" s="187"/>
      <c r="E89" s="188">
        <v>19.2</v>
      </c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47"/>
      <c r="Z89" s="147"/>
      <c r="AA89" s="147"/>
      <c r="AB89" s="147"/>
      <c r="AC89" s="147"/>
      <c r="AD89" s="147"/>
      <c r="AE89" s="147"/>
      <c r="AF89" s="147"/>
      <c r="AG89" s="147" t="s">
        <v>225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54"/>
      <c r="B90" s="155"/>
      <c r="C90" s="192" t="s">
        <v>901</v>
      </c>
      <c r="D90" s="187"/>
      <c r="E90" s="188">
        <v>115.2</v>
      </c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47"/>
      <c r="Z90" s="147"/>
      <c r="AA90" s="147"/>
      <c r="AB90" s="147"/>
      <c r="AC90" s="147"/>
      <c r="AD90" s="147"/>
      <c r="AE90" s="147"/>
      <c r="AF90" s="147"/>
      <c r="AG90" s="147" t="s">
        <v>225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66">
        <v>31</v>
      </c>
      <c r="B91" s="167" t="s">
        <v>902</v>
      </c>
      <c r="C91" s="183" t="s">
        <v>903</v>
      </c>
      <c r="D91" s="168" t="s">
        <v>381</v>
      </c>
      <c r="E91" s="169">
        <v>1310.4000000000001</v>
      </c>
      <c r="F91" s="170"/>
      <c r="G91" s="171">
        <f>ROUND(E91*F91,2)</f>
        <v>0</v>
      </c>
      <c r="H91" s="170"/>
      <c r="I91" s="171">
        <f>ROUND(E91*H91,2)</f>
        <v>0</v>
      </c>
      <c r="J91" s="170"/>
      <c r="K91" s="171">
        <f>ROUND(E91*J91,2)</f>
        <v>0</v>
      </c>
      <c r="L91" s="171">
        <v>15</v>
      </c>
      <c r="M91" s="171">
        <f>G91*(1+L91/100)</f>
        <v>0</v>
      </c>
      <c r="N91" s="171">
        <v>0</v>
      </c>
      <c r="O91" s="171">
        <f>ROUND(E91*N91,2)</f>
        <v>0</v>
      </c>
      <c r="P91" s="171">
        <v>0</v>
      </c>
      <c r="Q91" s="171">
        <f>ROUND(E91*P91,2)</f>
        <v>0</v>
      </c>
      <c r="R91" s="171"/>
      <c r="S91" s="171" t="s">
        <v>222</v>
      </c>
      <c r="T91" s="172" t="s">
        <v>223</v>
      </c>
      <c r="U91" s="157">
        <v>0.25130000000000002</v>
      </c>
      <c r="V91" s="157">
        <f>ROUND(E91*U91,2)</f>
        <v>329.3</v>
      </c>
      <c r="W91" s="157"/>
      <c r="X91" s="157" t="s">
        <v>187</v>
      </c>
      <c r="Y91" s="147"/>
      <c r="Z91" s="147"/>
      <c r="AA91" s="147"/>
      <c r="AB91" s="147"/>
      <c r="AC91" s="147"/>
      <c r="AD91" s="147"/>
      <c r="AE91" s="147"/>
      <c r="AF91" s="147"/>
      <c r="AG91" s="147" t="s">
        <v>294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54"/>
      <c r="B92" s="155"/>
      <c r="C92" s="192" t="s">
        <v>904</v>
      </c>
      <c r="D92" s="187"/>
      <c r="E92" s="188">
        <v>187.2</v>
      </c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47"/>
      <c r="Z92" s="147"/>
      <c r="AA92" s="147"/>
      <c r="AB92" s="147"/>
      <c r="AC92" s="147"/>
      <c r="AD92" s="147"/>
      <c r="AE92" s="147"/>
      <c r="AF92" s="147"/>
      <c r="AG92" s="147" t="s">
        <v>225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54"/>
      <c r="B93" s="155"/>
      <c r="C93" s="192" t="s">
        <v>905</v>
      </c>
      <c r="D93" s="187"/>
      <c r="E93" s="188">
        <v>1123.2</v>
      </c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47"/>
      <c r="Z93" s="147"/>
      <c r="AA93" s="147"/>
      <c r="AB93" s="147"/>
      <c r="AC93" s="147"/>
      <c r="AD93" s="147"/>
      <c r="AE93" s="147"/>
      <c r="AF93" s="147"/>
      <c r="AG93" s="147" t="s">
        <v>225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2.5" outlineLevel="1" x14ac:dyDescent="0.2">
      <c r="A94" s="166">
        <v>32</v>
      </c>
      <c r="B94" s="167" t="s">
        <v>906</v>
      </c>
      <c r="C94" s="183" t="s">
        <v>907</v>
      </c>
      <c r="D94" s="168" t="s">
        <v>221</v>
      </c>
      <c r="E94" s="169">
        <v>604.79999999999995</v>
      </c>
      <c r="F94" s="170"/>
      <c r="G94" s="171">
        <f>ROUND(E94*F94,2)</f>
        <v>0</v>
      </c>
      <c r="H94" s="170"/>
      <c r="I94" s="171">
        <f>ROUND(E94*H94,2)</f>
        <v>0</v>
      </c>
      <c r="J94" s="170"/>
      <c r="K94" s="171">
        <f>ROUND(E94*J94,2)</f>
        <v>0</v>
      </c>
      <c r="L94" s="171">
        <v>15</v>
      </c>
      <c r="M94" s="171">
        <f>G94*(1+L94/100)</f>
        <v>0</v>
      </c>
      <c r="N94" s="171">
        <v>0</v>
      </c>
      <c r="O94" s="171">
        <f>ROUND(E94*N94,2)</f>
        <v>0</v>
      </c>
      <c r="P94" s="171">
        <v>0</v>
      </c>
      <c r="Q94" s="171">
        <f>ROUND(E94*P94,2)</f>
        <v>0</v>
      </c>
      <c r="R94" s="171"/>
      <c r="S94" s="171" t="s">
        <v>222</v>
      </c>
      <c r="T94" s="172" t="s">
        <v>223</v>
      </c>
      <c r="U94" s="157">
        <v>0.97799999999999998</v>
      </c>
      <c r="V94" s="157">
        <f>ROUND(E94*U94,2)</f>
        <v>591.49</v>
      </c>
      <c r="W94" s="157"/>
      <c r="X94" s="157" t="s">
        <v>187</v>
      </c>
      <c r="Y94" s="147"/>
      <c r="Z94" s="147"/>
      <c r="AA94" s="147"/>
      <c r="AB94" s="147"/>
      <c r="AC94" s="147"/>
      <c r="AD94" s="147"/>
      <c r="AE94" s="147"/>
      <c r="AF94" s="147"/>
      <c r="AG94" s="147" t="s">
        <v>278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54"/>
      <c r="B95" s="155"/>
      <c r="C95" s="192" t="s">
        <v>854</v>
      </c>
      <c r="D95" s="187"/>
      <c r="E95" s="188">
        <v>86.4</v>
      </c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47"/>
      <c r="Z95" s="147"/>
      <c r="AA95" s="147"/>
      <c r="AB95" s="147"/>
      <c r="AC95" s="147"/>
      <c r="AD95" s="147"/>
      <c r="AE95" s="147"/>
      <c r="AF95" s="147"/>
      <c r="AG95" s="147" t="s">
        <v>225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54"/>
      <c r="B96" s="155"/>
      <c r="C96" s="192" t="s">
        <v>890</v>
      </c>
      <c r="D96" s="187"/>
      <c r="E96" s="188">
        <v>518.4</v>
      </c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47"/>
      <c r="Z96" s="147"/>
      <c r="AA96" s="147"/>
      <c r="AB96" s="147"/>
      <c r="AC96" s="147"/>
      <c r="AD96" s="147"/>
      <c r="AE96" s="147"/>
      <c r="AF96" s="147"/>
      <c r="AG96" s="147" t="s">
        <v>225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66">
        <v>33</v>
      </c>
      <c r="B97" s="167" t="s">
        <v>908</v>
      </c>
      <c r="C97" s="183" t="s">
        <v>909</v>
      </c>
      <c r="D97" s="168" t="s">
        <v>381</v>
      </c>
      <c r="E97" s="169">
        <v>134.4</v>
      </c>
      <c r="F97" s="170"/>
      <c r="G97" s="171">
        <f>ROUND(E97*F97,2)</f>
        <v>0</v>
      </c>
      <c r="H97" s="170"/>
      <c r="I97" s="171">
        <f>ROUND(E97*H97,2)</f>
        <v>0</v>
      </c>
      <c r="J97" s="170"/>
      <c r="K97" s="171">
        <f>ROUND(E97*J97,2)</f>
        <v>0</v>
      </c>
      <c r="L97" s="171">
        <v>15</v>
      </c>
      <c r="M97" s="171">
        <f>G97*(1+L97/100)</f>
        <v>0</v>
      </c>
      <c r="N97" s="171">
        <v>0</v>
      </c>
      <c r="O97" s="171">
        <f>ROUND(E97*N97,2)</f>
        <v>0</v>
      </c>
      <c r="P97" s="171">
        <v>0</v>
      </c>
      <c r="Q97" s="171">
        <f>ROUND(E97*P97,2)</f>
        <v>0</v>
      </c>
      <c r="R97" s="171"/>
      <c r="S97" s="171" t="s">
        <v>222</v>
      </c>
      <c r="T97" s="172" t="s">
        <v>223</v>
      </c>
      <c r="U97" s="157">
        <v>0.15</v>
      </c>
      <c r="V97" s="157">
        <f>ROUND(E97*U97,2)</f>
        <v>20.16</v>
      </c>
      <c r="W97" s="157"/>
      <c r="X97" s="157" t="s">
        <v>187</v>
      </c>
      <c r="Y97" s="147"/>
      <c r="Z97" s="147"/>
      <c r="AA97" s="147"/>
      <c r="AB97" s="147"/>
      <c r="AC97" s="147"/>
      <c r="AD97" s="147"/>
      <c r="AE97" s="147"/>
      <c r="AF97" s="147"/>
      <c r="AG97" s="147" t="s">
        <v>294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54"/>
      <c r="B98" s="155"/>
      <c r="C98" s="192" t="s">
        <v>900</v>
      </c>
      <c r="D98" s="187"/>
      <c r="E98" s="188">
        <v>19.2</v>
      </c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47"/>
      <c r="Z98" s="147"/>
      <c r="AA98" s="147"/>
      <c r="AB98" s="147"/>
      <c r="AC98" s="147"/>
      <c r="AD98" s="147"/>
      <c r="AE98" s="147"/>
      <c r="AF98" s="147"/>
      <c r="AG98" s="147" t="s">
        <v>225</v>
      </c>
      <c r="AH98" s="147">
        <v>0</v>
      </c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54"/>
      <c r="B99" s="155"/>
      <c r="C99" s="192" t="s">
        <v>901</v>
      </c>
      <c r="D99" s="187"/>
      <c r="E99" s="188">
        <v>115.2</v>
      </c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47"/>
      <c r="Z99" s="147"/>
      <c r="AA99" s="147"/>
      <c r="AB99" s="147"/>
      <c r="AC99" s="147"/>
      <c r="AD99" s="147"/>
      <c r="AE99" s="147"/>
      <c r="AF99" s="147"/>
      <c r="AG99" s="147" t="s">
        <v>225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73">
        <v>34</v>
      </c>
      <c r="B100" s="174" t="s">
        <v>910</v>
      </c>
      <c r="C100" s="182" t="s">
        <v>911</v>
      </c>
      <c r="D100" s="175" t="s">
        <v>381</v>
      </c>
      <c r="E100" s="176">
        <v>1310.4000000000001</v>
      </c>
      <c r="F100" s="177"/>
      <c r="G100" s="178">
        <f>ROUND(E100*F100,2)</f>
        <v>0</v>
      </c>
      <c r="H100" s="177"/>
      <c r="I100" s="178">
        <f>ROUND(E100*H100,2)</f>
        <v>0</v>
      </c>
      <c r="J100" s="177"/>
      <c r="K100" s="178">
        <f>ROUND(E100*J100,2)</f>
        <v>0</v>
      </c>
      <c r="L100" s="178">
        <v>15</v>
      </c>
      <c r="M100" s="178">
        <f>G100*(1+L100/100)</f>
        <v>0</v>
      </c>
      <c r="N100" s="178">
        <v>4.0000000000000003E-5</v>
      </c>
      <c r="O100" s="178">
        <f>ROUND(E100*N100,2)</f>
        <v>0.05</v>
      </c>
      <c r="P100" s="178">
        <v>0</v>
      </c>
      <c r="Q100" s="178">
        <f>ROUND(E100*P100,2)</f>
        <v>0</v>
      </c>
      <c r="R100" s="178"/>
      <c r="S100" s="178" t="s">
        <v>222</v>
      </c>
      <c r="T100" s="179" t="s">
        <v>223</v>
      </c>
      <c r="U100" s="157">
        <v>7.0000000000000007E-2</v>
      </c>
      <c r="V100" s="157">
        <f>ROUND(E100*U100,2)</f>
        <v>91.73</v>
      </c>
      <c r="W100" s="157"/>
      <c r="X100" s="157" t="s">
        <v>187</v>
      </c>
      <c r="Y100" s="147"/>
      <c r="Z100" s="147"/>
      <c r="AA100" s="147"/>
      <c r="AB100" s="147"/>
      <c r="AC100" s="147"/>
      <c r="AD100" s="147"/>
      <c r="AE100" s="147"/>
      <c r="AF100" s="147"/>
      <c r="AG100" s="147" t="s">
        <v>278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66">
        <v>35</v>
      </c>
      <c r="B101" s="167" t="s">
        <v>912</v>
      </c>
      <c r="C101" s="183" t="s">
        <v>913</v>
      </c>
      <c r="D101" s="168" t="s">
        <v>268</v>
      </c>
      <c r="E101" s="169">
        <v>3925</v>
      </c>
      <c r="F101" s="170"/>
      <c r="G101" s="171">
        <f>ROUND(E101*F101,2)</f>
        <v>0</v>
      </c>
      <c r="H101" s="170"/>
      <c r="I101" s="171">
        <f>ROUND(E101*H101,2)</f>
        <v>0</v>
      </c>
      <c r="J101" s="170"/>
      <c r="K101" s="171">
        <f>ROUND(E101*J101,2)</f>
        <v>0</v>
      </c>
      <c r="L101" s="171">
        <v>15</v>
      </c>
      <c r="M101" s="171">
        <f>G101*(1+L101/100)</f>
        <v>0</v>
      </c>
      <c r="N101" s="171">
        <v>1E-3</v>
      </c>
      <c r="O101" s="171">
        <f>ROUND(E101*N101,2)</f>
        <v>3.93</v>
      </c>
      <c r="P101" s="171">
        <v>0</v>
      </c>
      <c r="Q101" s="171">
        <f>ROUND(E101*P101,2)</f>
        <v>0</v>
      </c>
      <c r="R101" s="171"/>
      <c r="S101" s="171" t="s">
        <v>185</v>
      </c>
      <c r="T101" s="172" t="s">
        <v>186</v>
      </c>
      <c r="U101" s="157">
        <v>0</v>
      </c>
      <c r="V101" s="157">
        <f>ROUND(E101*U101,2)</f>
        <v>0</v>
      </c>
      <c r="W101" s="157"/>
      <c r="X101" s="157" t="s">
        <v>270</v>
      </c>
      <c r="Y101" s="147"/>
      <c r="Z101" s="147"/>
      <c r="AA101" s="147"/>
      <c r="AB101" s="147"/>
      <c r="AC101" s="147"/>
      <c r="AD101" s="147"/>
      <c r="AE101" s="147"/>
      <c r="AF101" s="147"/>
      <c r="AG101" s="147" t="s">
        <v>377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54"/>
      <c r="B102" s="155"/>
      <c r="C102" s="193" t="s">
        <v>299</v>
      </c>
      <c r="D102" s="189"/>
      <c r="E102" s="190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47"/>
      <c r="Z102" s="147"/>
      <c r="AA102" s="147"/>
      <c r="AB102" s="147"/>
      <c r="AC102" s="147"/>
      <c r="AD102" s="147"/>
      <c r="AE102" s="147"/>
      <c r="AF102" s="147"/>
      <c r="AG102" s="147" t="s">
        <v>225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1" x14ac:dyDescent="0.2">
      <c r="A103" s="154"/>
      <c r="B103" s="155"/>
      <c r="C103" s="194" t="s">
        <v>914</v>
      </c>
      <c r="D103" s="189"/>
      <c r="E103" s="190">
        <v>3923.14</v>
      </c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47"/>
      <c r="Z103" s="147"/>
      <c r="AA103" s="147"/>
      <c r="AB103" s="147"/>
      <c r="AC103" s="147"/>
      <c r="AD103" s="147"/>
      <c r="AE103" s="147"/>
      <c r="AF103" s="147"/>
      <c r="AG103" s="147" t="s">
        <v>225</v>
      </c>
      <c r="AH103" s="147">
        <v>2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54"/>
      <c r="B104" s="155"/>
      <c r="C104" s="193" t="s">
        <v>302</v>
      </c>
      <c r="D104" s="189"/>
      <c r="E104" s="190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47"/>
      <c r="Z104" s="147"/>
      <c r="AA104" s="147"/>
      <c r="AB104" s="147"/>
      <c r="AC104" s="147"/>
      <c r="AD104" s="147"/>
      <c r="AE104" s="147"/>
      <c r="AF104" s="147"/>
      <c r="AG104" s="147" t="s">
        <v>225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">
      <c r="A105" s="154"/>
      <c r="B105" s="155"/>
      <c r="C105" s="192" t="s">
        <v>915</v>
      </c>
      <c r="D105" s="187"/>
      <c r="E105" s="188">
        <v>3925</v>
      </c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47"/>
      <c r="Z105" s="147"/>
      <c r="AA105" s="147"/>
      <c r="AB105" s="147"/>
      <c r="AC105" s="147"/>
      <c r="AD105" s="147"/>
      <c r="AE105" s="147"/>
      <c r="AF105" s="147"/>
      <c r="AG105" s="147" t="s">
        <v>225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">
      <c r="A106" s="166">
        <v>36</v>
      </c>
      <c r="B106" s="167" t="s">
        <v>916</v>
      </c>
      <c r="C106" s="183" t="s">
        <v>917</v>
      </c>
      <c r="D106" s="168" t="s">
        <v>316</v>
      </c>
      <c r="E106" s="169">
        <v>62</v>
      </c>
      <c r="F106" s="170"/>
      <c r="G106" s="171">
        <f>ROUND(E106*F106,2)</f>
        <v>0</v>
      </c>
      <c r="H106" s="170"/>
      <c r="I106" s="171">
        <f>ROUND(E106*H106,2)</f>
        <v>0</v>
      </c>
      <c r="J106" s="170"/>
      <c r="K106" s="171">
        <f>ROUND(E106*J106,2)</f>
        <v>0</v>
      </c>
      <c r="L106" s="171">
        <v>15</v>
      </c>
      <c r="M106" s="171">
        <f>G106*(1+L106/100)</f>
        <v>0</v>
      </c>
      <c r="N106" s="171">
        <v>0</v>
      </c>
      <c r="O106" s="171">
        <f>ROUND(E106*N106,2)</f>
        <v>0</v>
      </c>
      <c r="P106" s="171">
        <v>0</v>
      </c>
      <c r="Q106" s="171">
        <f>ROUND(E106*P106,2)</f>
        <v>0</v>
      </c>
      <c r="R106" s="171"/>
      <c r="S106" s="171" t="s">
        <v>185</v>
      </c>
      <c r="T106" s="172" t="s">
        <v>186</v>
      </c>
      <c r="U106" s="157">
        <v>0</v>
      </c>
      <c r="V106" s="157">
        <f>ROUND(E106*U106,2)</f>
        <v>0</v>
      </c>
      <c r="W106" s="157"/>
      <c r="X106" s="157" t="s">
        <v>270</v>
      </c>
      <c r="Y106" s="147"/>
      <c r="Z106" s="147"/>
      <c r="AA106" s="147"/>
      <c r="AB106" s="147"/>
      <c r="AC106" s="147"/>
      <c r="AD106" s="147"/>
      <c r="AE106" s="147"/>
      <c r="AF106" s="147"/>
      <c r="AG106" s="147" t="s">
        <v>377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">
      <c r="A107" s="154"/>
      <c r="B107" s="155"/>
      <c r="C107" s="192" t="s">
        <v>918</v>
      </c>
      <c r="D107" s="187"/>
      <c r="E107" s="188">
        <v>62</v>
      </c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47"/>
      <c r="Z107" s="147"/>
      <c r="AA107" s="147"/>
      <c r="AB107" s="147"/>
      <c r="AC107" s="147"/>
      <c r="AD107" s="147"/>
      <c r="AE107" s="147"/>
      <c r="AF107" s="147"/>
      <c r="AG107" s="147" t="s">
        <v>225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 x14ac:dyDescent="0.2">
      <c r="A108" s="166">
        <v>37</v>
      </c>
      <c r="B108" s="167" t="s">
        <v>919</v>
      </c>
      <c r="C108" s="183" t="s">
        <v>920</v>
      </c>
      <c r="D108" s="168" t="s">
        <v>268</v>
      </c>
      <c r="E108" s="169">
        <v>250</v>
      </c>
      <c r="F108" s="170"/>
      <c r="G108" s="171">
        <f>ROUND(E108*F108,2)</f>
        <v>0</v>
      </c>
      <c r="H108" s="170"/>
      <c r="I108" s="171">
        <f>ROUND(E108*H108,2)</f>
        <v>0</v>
      </c>
      <c r="J108" s="170"/>
      <c r="K108" s="171">
        <f>ROUND(E108*J108,2)</f>
        <v>0</v>
      </c>
      <c r="L108" s="171">
        <v>15</v>
      </c>
      <c r="M108" s="171">
        <f>G108*(1+L108/100)</f>
        <v>0</v>
      </c>
      <c r="N108" s="171">
        <v>1E-3</v>
      </c>
      <c r="O108" s="171">
        <f>ROUND(E108*N108,2)</f>
        <v>0.25</v>
      </c>
      <c r="P108" s="171">
        <v>0</v>
      </c>
      <c r="Q108" s="171">
        <f>ROUND(E108*P108,2)</f>
        <v>0</v>
      </c>
      <c r="R108" s="171"/>
      <c r="S108" s="171" t="s">
        <v>185</v>
      </c>
      <c r="T108" s="172" t="s">
        <v>186</v>
      </c>
      <c r="U108" s="157">
        <v>0</v>
      </c>
      <c r="V108" s="157">
        <f>ROUND(E108*U108,2)</f>
        <v>0</v>
      </c>
      <c r="W108" s="157"/>
      <c r="X108" s="157" t="s">
        <v>270</v>
      </c>
      <c r="Y108" s="147"/>
      <c r="Z108" s="147"/>
      <c r="AA108" s="147"/>
      <c r="AB108" s="147"/>
      <c r="AC108" s="147"/>
      <c r="AD108" s="147"/>
      <c r="AE108" s="147"/>
      <c r="AF108" s="147"/>
      <c r="AG108" s="147" t="s">
        <v>377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1" x14ac:dyDescent="0.2">
      <c r="A109" s="154"/>
      <c r="B109" s="155"/>
      <c r="C109" s="193" t="s">
        <v>299</v>
      </c>
      <c r="D109" s="189"/>
      <c r="E109" s="190"/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47"/>
      <c r="Z109" s="147"/>
      <c r="AA109" s="147"/>
      <c r="AB109" s="147"/>
      <c r="AC109" s="147"/>
      <c r="AD109" s="147"/>
      <c r="AE109" s="147"/>
      <c r="AF109" s="147"/>
      <c r="AG109" s="147" t="s">
        <v>225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">
      <c r="A110" s="154"/>
      <c r="B110" s="155"/>
      <c r="C110" s="194" t="s">
        <v>921</v>
      </c>
      <c r="D110" s="189"/>
      <c r="E110" s="190">
        <v>245.2</v>
      </c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47"/>
      <c r="Z110" s="147"/>
      <c r="AA110" s="147"/>
      <c r="AB110" s="147"/>
      <c r="AC110" s="147"/>
      <c r="AD110" s="147"/>
      <c r="AE110" s="147"/>
      <c r="AF110" s="147"/>
      <c r="AG110" s="147" t="s">
        <v>225</v>
      </c>
      <c r="AH110" s="147">
        <v>2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54"/>
      <c r="B111" s="155"/>
      <c r="C111" s="193" t="s">
        <v>302</v>
      </c>
      <c r="D111" s="189"/>
      <c r="E111" s="190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47"/>
      <c r="Z111" s="147"/>
      <c r="AA111" s="147"/>
      <c r="AB111" s="147"/>
      <c r="AC111" s="147"/>
      <c r="AD111" s="147"/>
      <c r="AE111" s="147"/>
      <c r="AF111" s="147"/>
      <c r="AG111" s="147" t="s">
        <v>225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 x14ac:dyDescent="0.2">
      <c r="A112" s="154"/>
      <c r="B112" s="155"/>
      <c r="C112" s="192" t="s">
        <v>922</v>
      </c>
      <c r="D112" s="187"/>
      <c r="E112" s="188">
        <v>250</v>
      </c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47"/>
      <c r="Z112" s="147"/>
      <c r="AA112" s="147"/>
      <c r="AB112" s="147"/>
      <c r="AC112" s="147"/>
      <c r="AD112" s="147"/>
      <c r="AE112" s="147"/>
      <c r="AF112" s="147"/>
      <c r="AG112" s="147" t="s">
        <v>225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66">
        <v>38</v>
      </c>
      <c r="B113" s="167" t="s">
        <v>923</v>
      </c>
      <c r="C113" s="183" t="s">
        <v>924</v>
      </c>
      <c r="D113" s="168" t="s">
        <v>221</v>
      </c>
      <c r="E113" s="169">
        <v>1080.19</v>
      </c>
      <c r="F113" s="170"/>
      <c r="G113" s="171">
        <f>ROUND(E113*F113,2)</f>
        <v>0</v>
      </c>
      <c r="H113" s="170"/>
      <c r="I113" s="171">
        <f>ROUND(E113*H113,2)</f>
        <v>0</v>
      </c>
      <c r="J113" s="170"/>
      <c r="K113" s="171">
        <f>ROUND(E113*J113,2)</f>
        <v>0</v>
      </c>
      <c r="L113" s="171">
        <v>15</v>
      </c>
      <c r="M113" s="171">
        <f>G113*(1+L113/100)</f>
        <v>0</v>
      </c>
      <c r="N113" s="171">
        <v>1.9199999999999998E-2</v>
      </c>
      <c r="O113" s="171">
        <f>ROUND(E113*N113,2)</f>
        <v>20.74</v>
      </c>
      <c r="P113" s="171">
        <v>0</v>
      </c>
      <c r="Q113" s="171">
        <f>ROUND(E113*P113,2)</f>
        <v>0</v>
      </c>
      <c r="R113" s="171"/>
      <c r="S113" s="171" t="s">
        <v>185</v>
      </c>
      <c r="T113" s="172" t="s">
        <v>186</v>
      </c>
      <c r="U113" s="157">
        <v>0</v>
      </c>
      <c r="V113" s="157">
        <f>ROUND(E113*U113,2)</f>
        <v>0</v>
      </c>
      <c r="W113" s="157"/>
      <c r="X113" s="157" t="s">
        <v>270</v>
      </c>
      <c r="Y113" s="147"/>
      <c r="Z113" s="147"/>
      <c r="AA113" s="147"/>
      <c r="AB113" s="147"/>
      <c r="AC113" s="147"/>
      <c r="AD113" s="147"/>
      <c r="AE113" s="147"/>
      <c r="AF113" s="147"/>
      <c r="AG113" s="147" t="s">
        <v>377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54"/>
      <c r="B114" s="155"/>
      <c r="C114" s="192" t="s">
        <v>925</v>
      </c>
      <c r="D114" s="187"/>
      <c r="E114" s="188"/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47"/>
      <c r="Z114" s="147"/>
      <c r="AA114" s="147"/>
      <c r="AB114" s="147"/>
      <c r="AC114" s="147"/>
      <c r="AD114" s="147"/>
      <c r="AE114" s="147"/>
      <c r="AF114" s="147"/>
      <c r="AG114" s="147" t="s">
        <v>225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54"/>
      <c r="B115" s="155"/>
      <c r="C115" s="193" t="s">
        <v>299</v>
      </c>
      <c r="D115" s="189"/>
      <c r="E115" s="190"/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47"/>
      <c r="Z115" s="147"/>
      <c r="AA115" s="147"/>
      <c r="AB115" s="147"/>
      <c r="AC115" s="147"/>
      <c r="AD115" s="147"/>
      <c r="AE115" s="147"/>
      <c r="AF115" s="147"/>
      <c r="AG115" s="147" t="s">
        <v>225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1" x14ac:dyDescent="0.2">
      <c r="A116" s="154"/>
      <c r="B116" s="155"/>
      <c r="C116" s="194" t="s">
        <v>926</v>
      </c>
      <c r="D116" s="189"/>
      <c r="E116" s="190">
        <v>86.4</v>
      </c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47"/>
      <c r="Z116" s="147"/>
      <c r="AA116" s="147"/>
      <c r="AB116" s="147"/>
      <c r="AC116" s="147"/>
      <c r="AD116" s="147"/>
      <c r="AE116" s="147"/>
      <c r="AF116" s="147"/>
      <c r="AG116" s="147" t="s">
        <v>225</v>
      </c>
      <c r="AH116" s="147">
        <v>2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54"/>
      <c r="B117" s="155"/>
      <c r="C117" s="194" t="s">
        <v>927</v>
      </c>
      <c r="D117" s="189"/>
      <c r="E117" s="190">
        <v>518.4</v>
      </c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47"/>
      <c r="Z117" s="147"/>
      <c r="AA117" s="147"/>
      <c r="AB117" s="147"/>
      <c r="AC117" s="147"/>
      <c r="AD117" s="147"/>
      <c r="AE117" s="147"/>
      <c r="AF117" s="147"/>
      <c r="AG117" s="147" t="s">
        <v>225</v>
      </c>
      <c r="AH117" s="147">
        <v>2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">
      <c r="A118" s="154"/>
      <c r="B118" s="155"/>
      <c r="C118" s="194" t="s">
        <v>928</v>
      </c>
      <c r="D118" s="189"/>
      <c r="E118" s="190">
        <v>60.48</v>
      </c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47"/>
      <c r="Z118" s="147"/>
      <c r="AA118" s="147"/>
      <c r="AB118" s="147"/>
      <c r="AC118" s="147"/>
      <c r="AD118" s="147"/>
      <c r="AE118" s="147"/>
      <c r="AF118" s="147"/>
      <c r="AG118" s="147" t="s">
        <v>225</v>
      </c>
      <c r="AH118" s="147">
        <v>2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54"/>
      <c r="B119" s="155"/>
      <c r="C119" s="194" t="s">
        <v>929</v>
      </c>
      <c r="D119" s="189"/>
      <c r="E119" s="190">
        <v>362.88</v>
      </c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47"/>
      <c r="Z119" s="147"/>
      <c r="AA119" s="147"/>
      <c r="AB119" s="147"/>
      <c r="AC119" s="147"/>
      <c r="AD119" s="147"/>
      <c r="AE119" s="147"/>
      <c r="AF119" s="147"/>
      <c r="AG119" s="147" t="s">
        <v>225</v>
      </c>
      <c r="AH119" s="147">
        <v>2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54"/>
      <c r="B120" s="155"/>
      <c r="C120" s="194" t="s">
        <v>930</v>
      </c>
      <c r="D120" s="189"/>
      <c r="E120" s="190">
        <v>1079.57</v>
      </c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47"/>
      <c r="Z120" s="147"/>
      <c r="AA120" s="147"/>
      <c r="AB120" s="147"/>
      <c r="AC120" s="147"/>
      <c r="AD120" s="147"/>
      <c r="AE120" s="147"/>
      <c r="AF120" s="147"/>
      <c r="AG120" s="147" t="s">
        <v>225</v>
      </c>
      <c r="AH120" s="147">
        <v>2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54"/>
      <c r="B121" s="155"/>
      <c r="C121" s="193" t="s">
        <v>302</v>
      </c>
      <c r="D121" s="189"/>
      <c r="E121" s="190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47"/>
      <c r="Z121" s="147"/>
      <c r="AA121" s="147"/>
      <c r="AB121" s="147"/>
      <c r="AC121" s="147"/>
      <c r="AD121" s="147"/>
      <c r="AE121" s="147"/>
      <c r="AF121" s="147"/>
      <c r="AG121" s="147" t="s">
        <v>225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">
      <c r="A122" s="154"/>
      <c r="B122" s="155"/>
      <c r="C122" s="192" t="s">
        <v>931</v>
      </c>
      <c r="D122" s="187"/>
      <c r="E122" s="188">
        <v>1080.19</v>
      </c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47"/>
      <c r="Z122" s="147"/>
      <c r="AA122" s="147"/>
      <c r="AB122" s="147"/>
      <c r="AC122" s="147"/>
      <c r="AD122" s="147"/>
      <c r="AE122" s="147"/>
      <c r="AF122" s="147"/>
      <c r="AG122" s="147" t="s">
        <v>225</v>
      </c>
      <c r="AH122" s="147">
        <v>0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54">
        <v>39</v>
      </c>
      <c r="B123" s="155" t="s">
        <v>932</v>
      </c>
      <c r="C123" s="195" t="s">
        <v>933</v>
      </c>
      <c r="D123" s="156" t="s">
        <v>0</v>
      </c>
      <c r="E123" s="191"/>
      <c r="F123" s="158"/>
      <c r="G123" s="157">
        <f>ROUND(E123*F123,2)</f>
        <v>0</v>
      </c>
      <c r="H123" s="158"/>
      <c r="I123" s="157">
        <f>ROUND(E123*H123,2)</f>
        <v>0</v>
      </c>
      <c r="J123" s="158"/>
      <c r="K123" s="157">
        <f>ROUND(E123*J123,2)</f>
        <v>0</v>
      </c>
      <c r="L123" s="157">
        <v>15</v>
      </c>
      <c r="M123" s="157">
        <f>G123*(1+L123/100)</f>
        <v>0</v>
      </c>
      <c r="N123" s="157">
        <v>0</v>
      </c>
      <c r="O123" s="157">
        <f>ROUND(E123*N123,2)</f>
        <v>0</v>
      </c>
      <c r="P123" s="157">
        <v>0</v>
      </c>
      <c r="Q123" s="157">
        <f>ROUND(E123*P123,2)</f>
        <v>0</v>
      </c>
      <c r="R123" s="157"/>
      <c r="S123" s="157" t="s">
        <v>222</v>
      </c>
      <c r="T123" s="157" t="s">
        <v>223</v>
      </c>
      <c r="U123" s="157">
        <v>0</v>
      </c>
      <c r="V123" s="157">
        <f>ROUND(E123*U123,2)</f>
        <v>0</v>
      </c>
      <c r="W123" s="157"/>
      <c r="X123" s="157" t="s">
        <v>694</v>
      </c>
      <c r="Y123" s="147"/>
      <c r="Z123" s="147"/>
      <c r="AA123" s="147"/>
      <c r="AB123" s="147"/>
      <c r="AC123" s="147"/>
      <c r="AD123" s="147"/>
      <c r="AE123" s="147"/>
      <c r="AF123" s="147"/>
      <c r="AG123" s="147" t="s">
        <v>695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x14ac:dyDescent="0.2">
      <c r="A124" s="160" t="s">
        <v>180</v>
      </c>
      <c r="B124" s="161" t="s">
        <v>148</v>
      </c>
      <c r="C124" s="181" t="s">
        <v>149</v>
      </c>
      <c r="D124" s="162"/>
      <c r="E124" s="163"/>
      <c r="F124" s="164"/>
      <c r="G124" s="164">
        <f>SUMIF(AG125:AG125,"&lt;&gt;NOR",G125:G125)</f>
        <v>0</v>
      </c>
      <c r="H124" s="164"/>
      <c r="I124" s="164">
        <f>SUM(I125:I125)</f>
        <v>0</v>
      </c>
      <c r="J124" s="164"/>
      <c r="K124" s="164">
        <f>SUM(K125:K125)</f>
        <v>0</v>
      </c>
      <c r="L124" s="164"/>
      <c r="M124" s="164">
        <f>SUM(M125:M125)</f>
        <v>0</v>
      </c>
      <c r="N124" s="164"/>
      <c r="O124" s="164">
        <f>SUM(O125:O125)</f>
        <v>0</v>
      </c>
      <c r="P124" s="164"/>
      <c r="Q124" s="164">
        <f>SUM(Q125:Q125)</f>
        <v>0</v>
      </c>
      <c r="R124" s="164"/>
      <c r="S124" s="164"/>
      <c r="T124" s="165"/>
      <c r="U124" s="159"/>
      <c r="V124" s="159">
        <f>SUM(V125:V125)</f>
        <v>0</v>
      </c>
      <c r="W124" s="159"/>
      <c r="X124" s="159"/>
      <c r="AG124" t="s">
        <v>181</v>
      </c>
    </row>
    <row r="125" spans="1:60" outlineLevel="1" x14ac:dyDescent="0.2">
      <c r="A125" s="173">
        <v>40</v>
      </c>
      <c r="B125" s="174" t="s">
        <v>805</v>
      </c>
      <c r="C125" s="182" t="s">
        <v>806</v>
      </c>
      <c r="D125" s="175" t="s">
        <v>807</v>
      </c>
      <c r="E125" s="176">
        <v>30</v>
      </c>
      <c r="F125" s="177"/>
      <c r="G125" s="178">
        <f>ROUND(E125*F125,2)</f>
        <v>0</v>
      </c>
      <c r="H125" s="177"/>
      <c r="I125" s="178">
        <f>ROUND(E125*H125,2)</f>
        <v>0</v>
      </c>
      <c r="J125" s="177"/>
      <c r="K125" s="178">
        <f>ROUND(E125*J125,2)</f>
        <v>0</v>
      </c>
      <c r="L125" s="178">
        <v>15</v>
      </c>
      <c r="M125" s="178">
        <f>G125*(1+L125/100)</f>
        <v>0</v>
      </c>
      <c r="N125" s="178">
        <v>0</v>
      </c>
      <c r="O125" s="178">
        <f>ROUND(E125*N125,2)</f>
        <v>0</v>
      </c>
      <c r="P125" s="178">
        <v>0</v>
      </c>
      <c r="Q125" s="178">
        <f>ROUND(E125*P125,2)</f>
        <v>0</v>
      </c>
      <c r="R125" s="178"/>
      <c r="S125" s="178" t="s">
        <v>185</v>
      </c>
      <c r="T125" s="179" t="s">
        <v>186</v>
      </c>
      <c r="U125" s="157">
        <v>0</v>
      </c>
      <c r="V125" s="157">
        <f>ROUND(E125*U125,2)</f>
        <v>0</v>
      </c>
      <c r="W125" s="157"/>
      <c r="X125" s="157" t="s">
        <v>187</v>
      </c>
      <c r="Y125" s="147"/>
      <c r="Z125" s="147"/>
      <c r="AA125" s="147"/>
      <c r="AB125" s="147"/>
      <c r="AC125" s="147"/>
      <c r="AD125" s="147"/>
      <c r="AE125" s="147"/>
      <c r="AF125" s="147"/>
      <c r="AG125" s="147" t="s">
        <v>188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x14ac:dyDescent="0.2">
      <c r="A126" s="160" t="s">
        <v>180</v>
      </c>
      <c r="B126" s="161" t="s">
        <v>150</v>
      </c>
      <c r="C126" s="181" t="s">
        <v>151</v>
      </c>
      <c r="D126" s="162"/>
      <c r="E126" s="163"/>
      <c r="F126" s="164"/>
      <c r="G126" s="164">
        <f>SUMIF(AG127:AG135,"&lt;&gt;NOR",G127:G135)</f>
        <v>0</v>
      </c>
      <c r="H126" s="164"/>
      <c r="I126" s="164">
        <f>SUM(I127:I135)</f>
        <v>0</v>
      </c>
      <c r="J126" s="164"/>
      <c r="K126" s="164">
        <f>SUM(K127:K135)</f>
        <v>0</v>
      </c>
      <c r="L126" s="164"/>
      <c r="M126" s="164">
        <f>SUM(M127:M135)</f>
        <v>0</v>
      </c>
      <c r="N126" s="164"/>
      <c r="O126" s="164">
        <f>SUM(O127:O135)</f>
        <v>0</v>
      </c>
      <c r="P126" s="164"/>
      <c r="Q126" s="164">
        <f>SUM(Q127:Q135)</f>
        <v>0</v>
      </c>
      <c r="R126" s="164"/>
      <c r="S126" s="164"/>
      <c r="T126" s="165"/>
      <c r="U126" s="159"/>
      <c r="V126" s="159">
        <f>SUM(V127:V135)</f>
        <v>18.79</v>
      </c>
      <c r="W126" s="159"/>
      <c r="X126" s="159"/>
      <c r="AG126" t="s">
        <v>181</v>
      </c>
    </row>
    <row r="127" spans="1:60" outlineLevel="1" x14ac:dyDescent="0.2">
      <c r="A127" s="173">
        <v>41</v>
      </c>
      <c r="B127" s="174" t="s">
        <v>809</v>
      </c>
      <c r="C127" s="182" t="s">
        <v>810</v>
      </c>
      <c r="D127" s="175" t="s">
        <v>274</v>
      </c>
      <c r="E127" s="176">
        <v>8.0815999999999999</v>
      </c>
      <c r="F127" s="177"/>
      <c r="G127" s="178">
        <f t="shared" ref="G127:G135" si="0">ROUND(E127*F127,2)</f>
        <v>0</v>
      </c>
      <c r="H127" s="177"/>
      <c r="I127" s="178">
        <f t="shared" ref="I127:I135" si="1">ROUND(E127*H127,2)</f>
        <v>0</v>
      </c>
      <c r="J127" s="177"/>
      <c r="K127" s="178">
        <f t="shared" ref="K127:K135" si="2">ROUND(E127*J127,2)</f>
        <v>0</v>
      </c>
      <c r="L127" s="178">
        <v>15</v>
      </c>
      <c r="M127" s="178">
        <f t="shared" ref="M127:M135" si="3">G127*(1+L127/100)</f>
        <v>0</v>
      </c>
      <c r="N127" s="178">
        <v>0</v>
      </c>
      <c r="O127" s="178">
        <f t="shared" ref="O127:O135" si="4">ROUND(E127*N127,2)</f>
        <v>0</v>
      </c>
      <c r="P127" s="178">
        <v>0</v>
      </c>
      <c r="Q127" s="178">
        <f t="shared" ref="Q127:Q135" si="5">ROUND(E127*P127,2)</f>
        <v>0</v>
      </c>
      <c r="R127" s="178"/>
      <c r="S127" s="178" t="s">
        <v>222</v>
      </c>
      <c r="T127" s="179" t="s">
        <v>223</v>
      </c>
      <c r="U127" s="157">
        <v>0.749</v>
      </c>
      <c r="V127" s="157">
        <f t="shared" ref="V127:V135" si="6">ROUND(E127*U127,2)</f>
        <v>6.05</v>
      </c>
      <c r="W127" s="157"/>
      <c r="X127" s="157" t="s">
        <v>811</v>
      </c>
      <c r="Y127" s="147"/>
      <c r="Z127" s="147"/>
      <c r="AA127" s="147"/>
      <c r="AB127" s="147"/>
      <c r="AC127" s="147"/>
      <c r="AD127" s="147"/>
      <c r="AE127" s="147"/>
      <c r="AF127" s="147"/>
      <c r="AG127" s="147" t="s">
        <v>812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73">
        <v>42</v>
      </c>
      <c r="B128" s="174" t="s">
        <v>813</v>
      </c>
      <c r="C128" s="182" t="s">
        <v>814</v>
      </c>
      <c r="D128" s="175" t="s">
        <v>274</v>
      </c>
      <c r="E128" s="176">
        <v>80.816000000000003</v>
      </c>
      <c r="F128" s="177"/>
      <c r="G128" s="178">
        <f t="shared" si="0"/>
        <v>0</v>
      </c>
      <c r="H128" s="177"/>
      <c r="I128" s="178">
        <f t="shared" si="1"/>
        <v>0</v>
      </c>
      <c r="J128" s="177"/>
      <c r="K128" s="178">
        <f t="shared" si="2"/>
        <v>0</v>
      </c>
      <c r="L128" s="178">
        <v>15</v>
      </c>
      <c r="M128" s="178">
        <f t="shared" si="3"/>
        <v>0</v>
      </c>
      <c r="N128" s="178">
        <v>0</v>
      </c>
      <c r="O128" s="178">
        <f t="shared" si="4"/>
        <v>0</v>
      </c>
      <c r="P128" s="178">
        <v>0</v>
      </c>
      <c r="Q128" s="178">
        <f t="shared" si="5"/>
        <v>0</v>
      </c>
      <c r="R128" s="178"/>
      <c r="S128" s="178" t="s">
        <v>222</v>
      </c>
      <c r="T128" s="179" t="s">
        <v>223</v>
      </c>
      <c r="U128" s="157">
        <v>0.03</v>
      </c>
      <c r="V128" s="157">
        <f t="shared" si="6"/>
        <v>2.42</v>
      </c>
      <c r="W128" s="157"/>
      <c r="X128" s="157" t="s">
        <v>811</v>
      </c>
      <c r="Y128" s="147"/>
      <c r="Z128" s="147"/>
      <c r="AA128" s="147"/>
      <c r="AB128" s="147"/>
      <c r="AC128" s="147"/>
      <c r="AD128" s="147"/>
      <c r="AE128" s="147"/>
      <c r="AF128" s="147"/>
      <c r="AG128" s="147" t="s">
        <v>812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1" x14ac:dyDescent="0.2">
      <c r="A129" s="173">
        <v>43</v>
      </c>
      <c r="B129" s="174" t="s">
        <v>815</v>
      </c>
      <c r="C129" s="182" t="s">
        <v>816</v>
      </c>
      <c r="D129" s="175" t="s">
        <v>274</v>
      </c>
      <c r="E129" s="176">
        <v>8.0815999999999999</v>
      </c>
      <c r="F129" s="177"/>
      <c r="G129" s="178">
        <f t="shared" si="0"/>
        <v>0</v>
      </c>
      <c r="H129" s="177"/>
      <c r="I129" s="178">
        <f t="shared" si="1"/>
        <v>0</v>
      </c>
      <c r="J129" s="177"/>
      <c r="K129" s="178">
        <f t="shared" si="2"/>
        <v>0</v>
      </c>
      <c r="L129" s="178">
        <v>15</v>
      </c>
      <c r="M129" s="178">
        <f t="shared" si="3"/>
        <v>0</v>
      </c>
      <c r="N129" s="178">
        <v>0</v>
      </c>
      <c r="O129" s="178">
        <f t="shared" si="4"/>
        <v>0</v>
      </c>
      <c r="P129" s="178">
        <v>0</v>
      </c>
      <c r="Q129" s="178">
        <f t="shared" si="5"/>
        <v>0</v>
      </c>
      <c r="R129" s="178"/>
      <c r="S129" s="178" t="s">
        <v>222</v>
      </c>
      <c r="T129" s="179" t="s">
        <v>223</v>
      </c>
      <c r="U129" s="157">
        <v>0.94199999999999995</v>
      </c>
      <c r="V129" s="157">
        <f t="shared" si="6"/>
        <v>7.61</v>
      </c>
      <c r="W129" s="157"/>
      <c r="X129" s="157" t="s">
        <v>811</v>
      </c>
      <c r="Y129" s="147"/>
      <c r="Z129" s="147"/>
      <c r="AA129" s="147"/>
      <c r="AB129" s="147"/>
      <c r="AC129" s="147"/>
      <c r="AD129" s="147"/>
      <c r="AE129" s="147"/>
      <c r="AF129" s="147"/>
      <c r="AG129" s="147" t="s">
        <v>812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1" x14ac:dyDescent="0.2">
      <c r="A130" s="173">
        <v>44</v>
      </c>
      <c r="B130" s="174" t="s">
        <v>817</v>
      </c>
      <c r="C130" s="182" t="s">
        <v>818</v>
      </c>
      <c r="D130" s="175" t="s">
        <v>274</v>
      </c>
      <c r="E130" s="176">
        <v>16.1632</v>
      </c>
      <c r="F130" s="177"/>
      <c r="G130" s="178">
        <f t="shared" si="0"/>
        <v>0</v>
      </c>
      <c r="H130" s="177"/>
      <c r="I130" s="178">
        <f t="shared" si="1"/>
        <v>0</v>
      </c>
      <c r="J130" s="177"/>
      <c r="K130" s="178">
        <f t="shared" si="2"/>
        <v>0</v>
      </c>
      <c r="L130" s="178">
        <v>15</v>
      </c>
      <c r="M130" s="178">
        <f t="shared" si="3"/>
        <v>0</v>
      </c>
      <c r="N130" s="178">
        <v>0</v>
      </c>
      <c r="O130" s="178">
        <f t="shared" si="4"/>
        <v>0</v>
      </c>
      <c r="P130" s="178">
        <v>0</v>
      </c>
      <c r="Q130" s="178">
        <f t="shared" si="5"/>
        <v>0</v>
      </c>
      <c r="R130" s="178"/>
      <c r="S130" s="178" t="s">
        <v>222</v>
      </c>
      <c r="T130" s="179" t="s">
        <v>223</v>
      </c>
      <c r="U130" s="157">
        <v>0.11</v>
      </c>
      <c r="V130" s="157">
        <f t="shared" si="6"/>
        <v>1.78</v>
      </c>
      <c r="W130" s="157"/>
      <c r="X130" s="157" t="s">
        <v>811</v>
      </c>
      <c r="Y130" s="147"/>
      <c r="Z130" s="147"/>
      <c r="AA130" s="147"/>
      <c r="AB130" s="147"/>
      <c r="AC130" s="147"/>
      <c r="AD130" s="147"/>
      <c r="AE130" s="147"/>
      <c r="AF130" s="147"/>
      <c r="AG130" s="147" t="s">
        <v>812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73">
        <v>45</v>
      </c>
      <c r="B131" s="174" t="s">
        <v>819</v>
      </c>
      <c r="C131" s="182" t="s">
        <v>820</v>
      </c>
      <c r="D131" s="175" t="s">
        <v>274</v>
      </c>
      <c r="E131" s="176">
        <v>8.0815999999999999</v>
      </c>
      <c r="F131" s="177"/>
      <c r="G131" s="178">
        <f t="shared" si="0"/>
        <v>0</v>
      </c>
      <c r="H131" s="177"/>
      <c r="I131" s="178">
        <f t="shared" si="1"/>
        <v>0</v>
      </c>
      <c r="J131" s="177"/>
      <c r="K131" s="178">
        <f t="shared" si="2"/>
        <v>0</v>
      </c>
      <c r="L131" s="178">
        <v>15</v>
      </c>
      <c r="M131" s="178">
        <f t="shared" si="3"/>
        <v>0</v>
      </c>
      <c r="N131" s="178">
        <v>0</v>
      </c>
      <c r="O131" s="178">
        <f t="shared" si="4"/>
        <v>0</v>
      </c>
      <c r="P131" s="178">
        <v>0</v>
      </c>
      <c r="Q131" s="178">
        <f t="shared" si="5"/>
        <v>0</v>
      </c>
      <c r="R131" s="178"/>
      <c r="S131" s="178" t="s">
        <v>222</v>
      </c>
      <c r="T131" s="179" t="s">
        <v>223</v>
      </c>
      <c r="U131" s="157">
        <v>0.01</v>
      </c>
      <c r="V131" s="157">
        <f t="shared" si="6"/>
        <v>0.08</v>
      </c>
      <c r="W131" s="157"/>
      <c r="X131" s="157" t="s">
        <v>811</v>
      </c>
      <c r="Y131" s="147"/>
      <c r="Z131" s="147"/>
      <c r="AA131" s="147"/>
      <c r="AB131" s="147"/>
      <c r="AC131" s="147"/>
      <c r="AD131" s="147"/>
      <c r="AE131" s="147"/>
      <c r="AF131" s="147"/>
      <c r="AG131" s="147" t="s">
        <v>812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">
      <c r="A132" s="173">
        <v>46</v>
      </c>
      <c r="B132" s="174" t="s">
        <v>821</v>
      </c>
      <c r="C132" s="182" t="s">
        <v>822</v>
      </c>
      <c r="D132" s="175" t="s">
        <v>274</v>
      </c>
      <c r="E132" s="176">
        <v>121.224</v>
      </c>
      <c r="F132" s="177"/>
      <c r="G132" s="178">
        <f t="shared" si="0"/>
        <v>0</v>
      </c>
      <c r="H132" s="177"/>
      <c r="I132" s="178">
        <f t="shared" si="1"/>
        <v>0</v>
      </c>
      <c r="J132" s="177"/>
      <c r="K132" s="178">
        <f t="shared" si="2"/>
        <v>0</v>
      </c>
      <c r="L132" s="178">
        <v>15</v>
      </c>
      <c r="M132" s="178">
        <f t="shared" si="3"/>
        <v>0</v>
      </c>
      <c r="N132" s="178">
        <v>0</v>
      </c>
      <c r="O132" s="178">
        <f t="shared" si="4"/>
        <v>0</v>
      </c>
      <c r="P132" s="178">
        <v>0</v>
      </c>
      <c r="Q132" s="178">
        <f t="shared" si="5"/>
        <v>0</v>
      </c>
      <c r="R132" s="178"/>
      <c r="S132" s="178" t="s">
        <v>222</v>
      </c>
      <c r="T132" s="179" t="s">
        <v>223</v>
      </c>
      <c r="U132" s="157">
        <v>0</v>
      </c>
      <c r="V132" s="157">
        <f t="shared" si="6"/>
        <v>0</v>
      </c>
      <c r="W132" s="157"/>
      <c r="X132" s="157" t="s">
        <v>811</v>
      </c>
      <c r="Y132" s="147"/>
      <c r="Z132" s="147"/>
      <c r="AA132" s="147"/>
      <c r="AB132" s="147"/>
      <c r="AC132" s="147"/>
      <c r="AD132" s="147"/>
      <c r="AE132" s="147"/>
      <c r="AF132" s="147"/>
      <c r="AG132" s="147" t="s">
        <v>812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 x14ac:dyDescent="0.2">
      <c r="A133" s="173">
        <v>47</v>
      </c>
      <c r="B133" s="174" t="s">
        <v>823</v>
      </c>
      <c r="C133" s="182" t="s">
        <v>824</v>
      </c>
      <c r="D133" s="175" t="s">
        <v>274</v>
      </c>
      <c r="E133" s="176">
        <v>8.0815999999999999</v>
      </c>
      <c r="F133" s="177"/>
      <c r="G133" s="178">
        <f t="shared" si="0"/>
        <v>0</v>
      </c>
      <c r="H133" s="177"/>
      <c r="I133" s="178">
        <f t="shared" si="1"/>
        <v>0</v>
      </c>
      <c r="J133" s="177"/>
      <c r="K133" s="178">
        <f t="shared" si="2"/>
        <v>0</v>
      </c>
      <c r="L133" s="178">
        <v>15</v>
      </c>
      <c r="M133" s="178">
        <f t="shared" si="3"/>
        <v>0</v>
      </c>
      <c r="N133" s="178">
        <v>0</v>
      </c>
      <c r="O133" s="178">
        <f t="shared" si="4"/>
        <v>0</v>
      </c>
      <c r="P133" s="178">
        <v>0</v>
      </c>
      <c r="Q133" s="178">
        <f t="shared" si="5"/>
        <v>0</v>
      </c>
      <c r="R133" s="178"/>
      <c r="S133" s="178" t="s">
        <v>222</v>
      </c>
      <c r="T133" s="179" t="s">
        <v>223</v>
      </c>
      <c r="U133" s="157">
        <v>9.9000000000000005E-2</v>
      </c>
      <c r="V133" s="157">
        <f t="shared" si="6"/>
        <v>0.8</v>
      </c>
      <c r="W133" s="157"/>
      <c r="X133" s="157" t="s">
        <v>811</v>
      </c>
      <c r="Y133" s="147"/>
      <c r="Z133" s="147"/>
      <c r="AA133" s="147"/>
      <c r="AB133" s="147"/>
      <c r="AC133" s="147"/>
      <c r="AD133" s="147"/>
      <c r="AE133" s="147"/>
      <c r="AF133" s="147"/>
      <c r="AG133" s="147" t="s">
        <v>812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1" x14ac:dyDescent="0.2">
      <c r="A134" s="173">
        <v>48</v>
      </c>
      <c r="B134" s="174" t="s">
        <v>825</v>
      </c>
      <c r="C134" s="182" t="s">
        <v>826</v>
      </c>
      <c r="D134" s="175" t="s">
        <v>274</v>
      </c>
      <c r="E134" s="176">
        <v>8.0815999999999999</v>
      </c>
      <c r="F134" s="177"/>
      <c r="G134" s="178">
        <f t="shared" si="0"/>
        <v>0</v>
      </c>
      <c r="H134" s="177"/>
      <c r="I134" s="178">
        <f t="shared" si="1"/>
        <v>0</v>
      </c>
      <c r="J134" s="177"/>
      <c r="K134" s="178">
        <f t="shared" si="2"/>
        <v>0</v>
      </c>
      <c r="L134" s="178">
        <v>15</v>
      </c>
      <c r="M134" s="178">
        <f t="shared" si="3"/>
        <v>0</v>
      </c>
      <c r="N134" s="178">
        <v>0</v>
      </c>
      <c r="O134" s="178">
        <f t="shared" si="4"/>
        <v>0</v>
      </c>
      <c r="P134" s="178">
        <v>0</v>
      </c>
      <c r="Q134" s="178">
        <f t="shared" si="5"/>
        <v>0</v>
      </c>
      <c r="R134" s="178"/>
      <c r="S134" s="178" t="s">
        <v>222</v>
      </c>
      <c r="T134" s="179" t="s">
        <v>223</v>
      </c>
      <c r="U134" s="157">
        <v>6.0000000000000001E-3</v>
      </c>
      <c r="V134" s="157">
        <f t="shared" si="6"/>
        <v>0.05</v>
      </c>
      <c r="W134" s="157"/>
      <c r="X134" s="157" t="s">
        <v>811</v>
      </c>
      <c r="Y134" s="147"/>
      <c r="Z134" s="147"/>
      <c r="AA134" s="147"/>
      <c r="AB134" s="147"/>
      <c r="AC134" s="147"/>
      <c r="AD134" s="147"/>
      <c r="AE134" s="147"/>
      <c r="AF134" s="147"/>
      <c r="AG134" s="147" t="s">
        <v>812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">
      <c r="A135" s="166">
        <v>49</v>
      </c>
      <c r="B135" s="167" t="s">
        <v>827</v>
      </c>
      <c r="C135" s="183" t="s">
        <v>828</v>
      </c>
      <c r="D135" s="168" t="s">
        <v>274</v>
      </c>
      <c r="E135" s="169">
        <v>8.0815999999999999</v>
      </c>
      <c r="F135" s="170"/>
      <c r="G135" s="171">
        <f t="shared" si="0"/>
        <v>0</v>
      </c>
      <c r="H135" s="170"/>
      <c r="I135" s="171">
        <f t="shared" si="1"/>
        <v>0</v>
      </c>
      <c r="J135" s="170"/>
      <c r="K135" s="171">
        <f t="shared" si="2"/>
        <v>0</v>
      </c>
      <c r="L135" s="171">
        <v>15</v>
      </c>
      <c r="M135" s="171">
        <f t="shared" si="3"/>
        <v>0</v>
      </c>
      <c r="N135" s="171">
        <v>0</v>
      </c>
      <c r="O135" s="171">
        <f t="shared" si="4"/>
        <v>0</v>
      </c>
      <c r="P135" s="171">
        <v>0</v>
      </c>
      <c r="Q135" s="171">
        <f t="shared" si="5"/>
        <v>0</v>
      </c>
      <c r="R135" s="171"/>
      <c r="S135" s="171" t="s">
        <v>222</v>
      </c>
      <c r="T135" s="172" t="s">
        <v>223</v>
      </c>
      <c r="U135" s="157">
        <v>0</v>
      </c>
      <c r="V135" s="157">
        <f t="shared" si="6"/>
        <v>0</v>
      </c>
      <c r="W135" s="157"/>
      <c r="X135" s="157" t="s">
        <v>811</v>
      </c>
      <c r="Y135" s="147"/>
      <c r="Z135" s="147"/>
      <c r="AA135" s="147"/>
      <c r="AB135" s="147"/>
      <c r="AC135" s="147"/>
      <c r="AD135" s="147"/>
      <c r="AE135" s="147"/>
      <c r="AF135" s="147"/>
      <c r="AG135" s="147" t="s">
        <v>812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x14ac:dyDescent="0.2">
      <c r="A136" s="3"/>
      <c r="B136" s="4"/>
      <c r="C136" s="184"/>
      <c r="D136" s="6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AE136">
        <v>15</v>
      </c>
      <c r="AF136">
        <v>21</v>
      </c>
      <c r="AG136" t="s">
        <v>167</v>
      </c>
    </row>
    <row r="137" spans="1:60" x14ac:dyDescent="0.2">
      <c r="A137" s="150"/>
      <c r="B137" s="151" t="s">
        <v>31</v>
      </c>
      <c r="C137" s="185"/>
      <c r="D137" s="152"/>
      <c r="E137" s="153"/>
      <c r="F137" s="153"/>
      <c r="G137" s="180">
        <f>G8+G17+G20+G29+G31+G55+G63+G72+G124+G126</f>
        <v>0</v>
      </c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AE137">
        <f>SUMIF(L7:L135,AE136,G7:G135)</f>
        <v>0</v>
      </c>
      <c r="AF137">
        <f>SUMIF(L7:L135,AF136,G7:G135)</f>
        <v>0</v>
      </c>
      <c r="AG137" t="s">
        <v>215</v>
      </c>
    </row>
    <row r="138" spans="1:60" x14ac:dyDescent="0.2">
      <c r="A138" s="3"/>
      <c r="B138" s="4"/>
      <c r="C138" s="184"/>
      <c r="D138" s="6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1:60" x14ac:dyDescent="0.2">
      <c r="A139" s="3"/>
      <c r="B139" s="4"/>
      <c r="C139" s="184"/>
      <c r="D139" s="6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1:60" x14ac:dyDescent="0.2">
      <c r="A140" s="273" t="s">
        <v>216</v>
      </c>
      <c r="B140" s="273"/>
      <c r="C140" s="274"/>
      <c r="D140" s="6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1:60" x14ac:dyDescent="0.2">
      <c r="A141" s="254"/>
      <c r="B141" s="255"/>
      <c r="C141" s="256"/>
      <c r="D141" s="255"/>
      <c r="E141" s="255"/>
      <c r="F141" s="255"/>
      <c r="G141" s="257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AG141" t="s">
        <v>217</v>
      </c>
    </row>
    <row r="142" spans="1:60" x14ac:dyDescent="0.2">
      <c r="A142" s="258"/>
      <c r="B142" s="259"/>
      <c r="C142" s="260"/>
      <c r="D142" s="259"/>
      <c r="E142" s="259"/>
      <c r="F142" s="259"/>
      <c r="G142" s="261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1:60" x14ac:dyDescent="0.2">
      <c r="A143" s="258"/>
      <c r="B143" s="259"/>
      <c r="C143" s="260"/>
      <c r="D143" s="259"/>
      <c r="E143" s="259"/>
      <c r="F143" s="259"/>
      <c r="G143" s="261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1:60" x14ac:dyDescent="0.2">
      <c r="A144" s="258"/>
      <c r="B144" s="259"/>
      <c r="C144" s="260"/>
      <c r="D144" s="259"/>
      <c r="E144" s="259"/>
      <c r="F144" s="259"/>
      <c r="G144" s="261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1:33" x14ac:dyDescent="0.2">
      <c r="A145" s="262"/>
      <c r="B145" s="263"/>
      <c r="C145" s="264"/>
      <c r="D145" s="263"/>
      <c r="E145" s="263"/>
      <c r="F145" s="263"/>
      <c r="G145" s="265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1:33" x14ac:dyDescent="0.2">
      <c r="A146" s="3"/>
      <c r="B146" s="4"/>
      <c r="C146" s="184"/>
      <c r="D146" s="6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1:33" x14ac:dyDescent="0.2">
      <c r="C147" s="186"/>
      <c r="D147" s="10"/>
      <c r="AG147" t="s">
        <v>218</v>
      </c>
    </row>
    <row r="148" spans="1:33" x14ac:dyDescent="0.2">
      <c r="D148" s="10"/>
    </row>
    <row r="149" spans="1:33" x14ac:dyDescent="0.2">
      <c r="D149" s="10"/>
    </row>
    <row r="150" spans="1:33" x14ac:dyDescent="0.2">
      <c r="D150" s="10"/>
    </row>
    <row r="151" spans="1:33" x14ac:dyDescent="0.2">
      <c r="D151" s="10"/>
    </row>
    <row r="152" spans="1:33" x14ac:dyDescent="0.2">
      <c r="D152" s="10"/>
    </row>
    <row r="153" spans="1:33" x14ac:dyDescent="0.2">
      <c r="D153" s="10"/>
    </row>
    <row r="154" spans="1:33" x14ac:dyDescent="0.2">
      <c r="D154" s="10"/>
    </row>
    <row r="155" spans="1:33" x14ac:dyDescent="0.2">
      <c r="D155" s="10"/>
    </row>
    <row r="156" spans="1:33" x14ac:dyDescent="0.2">
      <c r="D156" s="10"/>
    </row>
    <row r="157" spans="1:33" x14ac:dyDescent="0.2">
      <c r="D157" s="10"/>
    </row>
    <row r="158" spans="1:33" x14ac:dyDescent="0.2">
      <c r="D158" s="10"/>
    </row>
    <row r="159" spans="1:33" x14ac:dyDescent="0.2">
      <c r="D159" s="10"/>
    </row>
    <row r="160" spans="1:33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41:G145"/>
    <mergeCell ref="A1:G1"/>
    <mergeCell ref="C2:G2"/>
    <mergeCell ref="C3:G3"/>
    <mergeCell ref="C4:G4"/>
    <mergeCell ref="A140:C140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/>
  </sheetPr>
  <dimension ref="A1:BH5000"/>
  <sheetViews>
    <sheetView workbookViewId="0">
      <pane ySplit="7" topLeftCell="A158" activePane="bottomLeft" state="frozen"/>
      <selection pane="bottomLeft" activeCell="C148" activeCellId="2" sqref="C130 C134 C148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6" t="s">
        <v>7</v>
      </c>
      <c r="B1" s="266"/>
      <c r="C1" s="266"/>
      <c r="D1" s="266"/>
      <c r="E1" s="266"/>
      <c r="F1" s="266"/>
      <c r="G1" s="266"/>
      <c r="AG1" t="s">
        <v>155</v>
      </c>
    </row>
    <row r="2" spans="1:60" ht="24.95" customHeight="1" x14ac:dyDescent="0.2">
      <c r="A2" s="139" t="s">
        <v>8</v>
      </c>
      <c r="B2" s="49" t="s">
        <v>41</v>
      </c>
      <c r="C2" s="267" t="s">
        <v>42</v>
      </c>
      <c r="D2" s="268"/>
      <c r="E2" s="268"/>
      <c r="F2" s="268"/>
      <c r="G2" s="269"/>
      <c r="AG2" t="s">
        <v>156</v>
      </c>
    </row>
    <row r="3" spans="1:60" ht="24.95" customHeight="1" x14ac:dyDescent="0.2">
      <c r="A3" s="139" t="s">
        <v>9</v>
      </c>
      <c r="B3" s="49" t="s">
        <v>44</v>
      </c>
      <c r="C3" s="267" t="s">
        <v>45</v>
      </c>
      <c r="D3" s="268"/>
      <c r="E3" s="268"/>
      <c r="F3" s="268"/>
      <c r="G3" s="269"/>
      <c r="AC3" s="121" t="s">
        <v>156</v>
      </c>
      <c r="AG3" t="s">
        <v>157</v>
      </c>
    </row>
    <row r="4" spans="1:60" ht="24.95" customHeight="1" x14ac:dyDescent="0.2">
      <c r="A4" s="140" t="s">
        <v>10</v>
      </c>
      <c r="B4" s="141" t="s">
        <v>52</v>
      </c>
      <c r="C4" s="270" t="s">
        <v>53</v>
      </c>
      <c r="D4" s="271"/>
      <c r="E4" s="271"/>
      <c r="F4" s="271"/>
      <c r="G4" s="272"/>
      <c r="AG4" t="s">
        <v>158</v>
      </c>
    </row>
    <row r="5" spans="1:60" x14ac:dyDescent="0.2">
      <c r="D5" s="10"/>
    </row>
    <row r="6" spans="1:60" ht="38.25" x14ac:dyDescent="0.2">
      <c r="A6" s="143" t="s">
        <v>159</v>
      </c>
      <c r="B6" s="145" t="s">
        <v>160</v>
      </c>
      <c r="C6" s="145" t="s">
        <v>161</v>
      </c>
      <c r="D6" s="144" t="s">
        <v>162</v>
      </c>
      <c r="E6" s="143" t="s">
        <v>163</v>
      </c>
      <c r="F6" s="142" t="s">
        <v>164</v>
      </c>
      <c r="G6" s="143" t="s">
        <v>31</v>
      </c>
      <c r="H6" s="146" t="s">
        <v>32</v>
      </c>
      <c r="I6" s="146" t="s">
        <v>165</v>
      </c>
      <c r="J6" s="146" t="s">
        <v>33</v>
      </c>
      <c r="K6" s="146" t="s">
        <v>166</v>
      </c>
      <c r="L6" s="146" t="s">
        <v>167</v>
      </c>
      <c r="M6" s="146" t="s">
        <v>168</v>
      </c>
      <c r="N6" s="146" t="s">
        <v>169</v>
      </c>
      <c r="O6" s="146" t="s">
        <v>170</v>
      </c>
      <c r="P6" s="146" t="s">
        <v>171</v>
      </c>
      <c r="Q6" s="146" t="s">
        <v>172</v>
      </c>
      <c r="R6" s="146" t="s">
        <v>173</v>
      </c>
      <c r="S6" s="146" t="s">
        <v>174</v>
      </c>
      <c r="T6" s="146" t="s">
        <v>175</v>
      </c>
      <c r="U6" s="146" t="s">
        <v>176</v>
      </c>
      <c r="V6" s="146" t="s">
        <v>177</v>
      </c>
      <c r="W6" s="146" t="s">
        <v>178</v>
      </c>
      <c r="X6" s="146" t="s">
        <v>179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180</v>
      </c>
      <c r="B8" s="161" t="s">
        <v>92</v>
      </c>
      <c r="C8" s="181" t="s">
        <v>93</v>
      </c>
      <c r="D8" s="162"/>
      <c r="E8" s="163"/>
      <c r="F8" s="164"/>
      <c r="G8" s="164">
        <f>SUMIF(AG9:AG73,"&lt;&gt;NOR",G9:G73)</f>
        <v>0</v>
      </c>
      <c r="H8" s="164"/>
      <c r="I8" s="164">
        <f>SUM(I9:I73)</f>
        <v>0</v>
      </c>
      <c r="J8" s="164"/>
      <c r="K8" s="164">
        <f>SUM(K9:K73)</f>
        <v>0</v>
      </c>
      <c r="L8" s="164"/>
      <c r="M8" s="164">
        <f>SUM(M9:M73)</f>
        <v>0</v>
      </c>
      <c r="N8" s="164"/>
      <c r="O8" s="164">
        <f>SUM(O9:O73)</f>
        <v>41.540000000000006</v>
      </c>
      <c r="P8" s="164"/>
      <c r="Q8" s="164">
        <f>SUM(Q9:Q73)</f>
        <v>0</v>
      </c>
      <c r="R8" s="164"/>
      <c r="S8" s="164"/>
      <c r="T8" s="165"/>
      <c r="U8" s="159"/>
      <c r="V8" s="159">
        <f>SUM(V9:V73)</f>
        <v>412.71</v>
      </c>
      <c r="W8" s="159"/>
      <c r="X8" s="159"/>
      <c r="AG8" t="s">
        <v>181</v>
      </c>
    </row>
    <row r="9" spans="1:60" ht="22.5" outlineLevel="1" x14ac:dyDescent="0.2">
      <c r="A9" s="173">
        <v>1</v>
      </c>
      <c r="B9" s="174" t="s">
        <v>934</v>
      </c>
      <c r="C9" s="182" t="s">
        <v>935</v>
      </c>
      <c r="D9" s="175" t="s">
        <v>316</v>
      </c>
      <c r="E9" s="176">
        <v>28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15</v>
      </c>
      <c r="M9" s="178">
        <f>G9*(1+L9/100)</f>
        <v>0</v>
      </c>
      <c r="N9" s="178">
        <v>2.69E-2</v>
      </c>
      <c r="O9" s="178">
        <f>ROUND(E9*N9,2)</f>
        <v>0.75</v>
      </c>
      <c r="P9" s="178">
        <v>0</v>
      </c>
      <c r="Q9" s="178">
        <f>ROUND(E9*P9,2)</f>
        <v>0</v>
      </c>
      <c r="R9" s="178"/>
      <c r="S9" s="178" t="s">
        <v>385</v>
      </c>
      <c r="T9" s="179" t="s">
        <v>385</v>
      </c>
      <c r="U9" s="157">
        <v>0.24199999999999999</v>
      </c>
      <c r="V9" s="157">
        <f>ROUND(E9*U9,2)</f>
        <v>6.78</v>
      </c>
      <c r="W9" s="157"/>
      <c r="X9" s="157" t="s">
        <v>187</v>
      </c>
      <c r="Y9" s="147"/>
      <c r="Z9" s="147"/>
      <c r="AA9" s="147"/>
      <c r="AB9" s="147"/>
      <c r="AC9" s="147"/>
      <c r="AD9" s="147"/>
      <c r="AE9" s="147"/>
      <c r="AF9" s="147"/>
      <c r="AG9" s="147" t="s">
        <v>188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66">
        <v>2</v>
      </c>
      <c r="B10" s="167" t="s">
        <v>936</v>
      </c>
      <c r="C10" s="196" t="s">
        <v>937</v>
      </c>
      <c r="D10" s="168" t="s">
        <v>221</v>
      </c>
      <c r="E10" s="169">
        <v>539.64239999999995</v>
      </c>
      <c r="F10" s="170"/>
      <c r="G10" s="171">
        <f>ROUND(E10*F10,2)</f>
        <v>0</v>
      </c>
      <c r="H10" s="170"/>
      <c r="I10" s="171">
        <f>ROUND(E10*H10,2)</f>
        <v>0</v>
      </c>
      <c r="J10" s="170"/>
      <c r="K10" s="171">
        <f>ROUND(E10*J10,2)</f>
        <v>0</v>
      </c>
      <c r="L10" s="171">
        <v>15</v>
      </c>
      <c r="M10" s="171">
        <f>G10*(1+L10/100)</f>
        <v>0</v>
      </c>
      <c r="N10" s="171">
        <v>5.654E-2</v>
      </c>
      <c r="O10" s="171">
        <f>ROUND(E10*N10,2)</f>
        <v>30.51</v>
      </c>
      <c r="P10" s="171">
        <v>0</v>
      </c>
      <c r="Q10" s="171">
        <f>ROUND(E10*P10,2)</f>
        <v>0</v>
      </c>
      <c r="R10" s="171"/>
      <c r="S10" s="171" t="s">
        <v>222</v>
      </c>
      <c r="T10" s="172" t="s">
        <v>223</v>
      </c>
      <c r="U10" s="157">
        <v>0.51744999999999997</v>
      </c>
      <c r="V10" s="157">
        <f>ROUND(E10*U10,2)</f>
        <v>279.24</v>
      </c>
      <c r="W10" s="157"/>
      <c r="X10" s="157" t="s">
        <v>187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188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54"/>
      <c r="B11" s="155"/>
      <c r="C11" s="192" t="s">
        <v>938</v>
      </c>
      <c r="D11" s="187"/>
      <c r="E11" s="188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225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54"/>
      <c r="B12" s="155"/>
      <c r="C12" s="192" t="s">
        <v>939</v>
      </c>
      <c r="D12" s="187"/>
      <c r="E12" s="188">
        <v>38.94</v>
      </c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47"/>
      <c r="Z12" s="147"/>
      <c r="AA12" s="147"/>
      <c r="AB12" s="147"/>
      <c r="AC12" s="147"/>
      <c r="AD12" s="147"/>
      <c r="AE12" s="147"/>
      <c r="AF12" s="147"/>
      <c r="AG12" s="147" t="s">
        <v>225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54"/>
      <c r="B13" s="155"/>
      <c r="C13" s="192" t="s">
        <v>940</v>
      </c>
      <c r="D13" s="187"/>
      <c r="E13" s="188">
        <v>-21.6</v>
      </c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225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54"/>
      <c r="B14" s="155"/>
      <c r="C14" s="192" t="s">
        <v>941</v>
      </c>
      <c r="D14" s="187"/>
      <c r="E14" s="188">
        <v>62.79</v>
      </c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225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54"/>
      <c r="B15" s="155"/>
      <c r="C15" s="192" t="s">
        <v>405</v>
      </c>
      <c r="D15" s="187"/>
      <c r="E15" s="188"/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47"/>
      <c r="Z15" s="147"/>
      <c r="AA15" s="147"/>
      <c r="AB15" s="147"/>
      <c r="AC15" s="147"/>
      <c r="AD15" s="147"/>
      <c r="AE15" s="147"/>
      <c r="AF15" s="147"/>
      <c r="AG15" s="147" t="s">
        <v>225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54"/>
      <c r="B16" s="155"/>
      <c r="C16" s="192" t="s">
        <v>942</v>
      </c>
      <c r="D16" s="187"/>
      <c r="E16" s="188">
        <v>19.98</v>
      </c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225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54"/>
      <c r="B17" s="155"/>
      <c r="C17" s="192" t="s">
        <v>943</v>
      </c>
      <c r="D17" s="187"/>
      <c r="E17" s="188">
        <v>-10.8</v>
      </c>
      <c r="F17" s="157"/>
      <c r="G17" s="157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47"/>
      <c r="Z17" s="147"/>
      <c r="AA17" s="147"/>
      <c r="AB17" s="147"/>
      <c r="AC17" s="147"/>
      <c r="AD17" s="147"/>
      <c r="AE17" s="147"/>
      <c r="AF17" s="147"/>
      <c r="AG17" s="147" t="s">
        <v>225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54"/>
      <c r="B18" s="155"/>
      <c r="C18" s="192" t="s">
        <v>944</v>
      </c>
      <c r="D18" s="187"/>
      <c r="E18" s="188">
        <v>29.9</v>
      </c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47"/>
      <c r="Z18" s="147"/>
      <c r="AA18" s="147"/>
      <c r="AB18" s="147"/>
      <c r="AC18" s="147"/>
      <c r="AD18" s="147"/>
      <c r="AE18" s="147"/>
      <c r="AF18" s="147"/>
      <c r="AG18" s="147" t="s">
        <v>225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54"/>
      <c r="B19" s="155"/>
      <c r="C19" s="192" t="s">
        <v>405</v>
      </c>
      <c r="D19" s="187"/>
      <c r="E19" s="188"/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225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54"/>
      <c r="B20" s="155"/>
      <c r="C20" s="192" t="s">
        <v>945</v>
      </c>
      <c r="D20" s="187"/>
      <c r="E20" s="188">
        <v>6.9</v>
      </c>
      <c r="F20" s="157"/>
      <c r="G20" s="157"/>
      <c r="H20" s="157"/>
      <c r="I20" s="157"/>
      <c r="J20" s="157"/>
      <c r="K20" s="157"/>
      <c r="L20" s="157"/>
      <c r="M20" s="157"/>
      <c r="N20" s="157"/>
      <c r="O20" s="157"/>
      <c r="P20" s="157"/>
      <c r="Q20" s="157"/>
      <c r="R20" s="157"/>
      <c r="S20" s="157"/>
      <c r="T20" s="157"/>
      <c r="U20" s="157"/>
      <c r="V20" s="157"/>
      <c r="W20" s="157"/>
      <c r="X20" s="157"/>
      <c r="Y20" s="147"/>
      <c r="Z20" s="147"/>
      <c r="AA20" s="147"/>
      <c r="AB20" s="147"/>
      <c r="AC20" s="147"/>
      <c r="AD20" s="147"/>
      <c r="AE20" s="147"/>
      <c r="AF20" s="147"/>
      <c r="AG20" s="147" t="s">
        <v>225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54"/>
      <c r="B21" s="155"/>
      <c r="C21" s="192" t="s">
        <v>946</v>
      </c>
      <c r="D21" s="187"/>
      <c r="E21" s="188">
        <v>-2.4</v>
      </c>
      <c r="F21" s="157"/>
      <c r="G21" s="157"/>
      <c r="H21" s="157"/>
      <c r="I21" s="157"/>
      <c r="J21" s="157"/>
      <c r="K21" s="157"/>
      <c r="L21" s="157"/>
      <c r="M21" s="157"/>
      <c r="N21" s="157"/>
      <c r="O21" s="157"/>
      <c r="P21" s="157"/>
      <c r="Q21" s="157"/>
      <c r="R21" s="157"/>
      <c r="S21" s="157"/>
      <c r="T21" s="157"/>
      <c r="U21" s="157"/>
      <c r="V21" s="157"/>
      <c r="W21" s="157"/>
      <c r="X21" s="157"/>
      <c r="Y21" s="147"/>
      <c r="Z21" s="147"/>
      <c r="AA21" s="147"/>
      <c r="AB21" s="147"/>
      <c r="AC21" s="147"/>
      <c r="AD21" s="147"/>
      <c r="AE21" s="147"/>
      <c r="AF21" s="147"/>
      <c r="AG21" s="147" t="s">
        <v>225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54"/>
      <c r="B22" s="155"/>
      <c r="C22" s="192" t="s">
        <v>947</v>
      </c>
      <c r="D22" s="187"/>
      <c r="E22" s="188">
        <v>2.73</v>
      </c>
      <c r="F22" s="157"/>
      <c r="G22" s="157"/>
      <c r="H22" s="157"/>
      <c r="I22" s="157"/>
      <c r="J22" s="157"/>
      <c r="K22" s="157"/>
      <c r="L22" s="157"/>
      <c r="M22" s="157"/>
      <c r="N22" s="157"/>
      <c r="O22" s="157"/>
      <c r="P22" s="157"/>
      <c r="Q22" s="157"/>
      <c r="R22" s="157"/>
      <c r="S22" s="157"/>
      <c r="T22" s="157"/>
      <c r="U22" s="157"/>
      <c r="V22" s="157"/>
      <c r="W22" s="157"/>
      <c r="X22" s="157"/>
      <c r="Y22" s="147"/>
      <c r="Z22" s="147"/>
      <c r="AA22" s="147"/>
      <c r="AB22" s="147"/>
      <c r="AC22" s="147"/>
      <c r="AD22" s="147"/>
      <c r="AE22" s="147"/>
      <c r="AF22" s="147"/>
      <c r="AG22" s="147" t="s">
        <v>225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54"/>
      <c r="B23" s="155"/>
      <c r="C23" s="192" t="s">
        <v>405</v>
      </c>
      <c r="D23" s="187"/>
      <c r="E23" s="188"/>
      <c r="F23" s="157"/>
      <c r="G23" s="157"/>
      <c r="H23" s="157"/>
      <c r="I23" s="157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157"/>
      <c r="X23" s="157"/>
      <c r="Y23" s="147"/>
      <c r="Z23" s="147"/>
      <c r="AA23" s="147"/>
      <c r="AB23" s="147"/>
      <c r="AC23" s="147"/>
      <c r="AD23" s="147"/>
      <c r="AE23" s="147"/>
      <c r="AF23" s="147"/>
      <c r="AG23" s="147" t="s">
        <v>225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54"/>
      <c r="B24" s="155"/>
      <c r="C24" s="192" t="s">
        <v>948</v>
      </c>
      <c r="D24" s="187"/>
      <c r="E24" s="188">
        <v>19.66</v>
      </c>
      <c r="F24" s="157"/>
      <c r="G24" s="157"/>
      <c r="H24" s="157"/>
      <c r="I24" s="157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47"/>
      <c r="Z24" s="147"/>
      <c r="AA24" s="147"/>
      <c r="AB24" s="147"/>
      <c r="AC24" s="147"/>
      <c r="AD24" s="147"/>
      <c r="AE24" s="147"/>
      <c r="AF24" s="147"/>
      <c r="AG24" s="147" t="s">
        <v>225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54"/>
      <c r="B25" s="155"/>
      <c r="C25" s="192" t="s">
        <v>949</v>
      </c>
      <c r="D25" s="187"/>
      <c r="E25" s="188">
        <v>-4.8</v>
      </c>
      <c r="F25" s="157"/>
      <c r="G25" s="157"/>
      <c r="H25" s="157"/>
      <c r="I25" s="157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7"/>
      <c r="X25" s="157"/>
      <c r="Y25" s="147"/>
      <c r="Z25" s="147"/>
      <c r="AA25" s="147"/>
      <c r="AB25" s="147"/>
      <c r="AC25" s="147"/>
      <c r="AD25" s="147"/>
      <c r="AE25" s="147"/>
      <c r="AF25" s="147"/>
      <c r="AG25" s="147" t="s">
        <v>225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54"/>
      <c r="B26" s="155"/>
      <c r="C26" s="192" t="s">
        <v>950</v>
      </c>
      <c r="D26" s="187"/>
      <c r="E26" s="188">
        <v>14.95</v>
      </c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47"/>
      <c r="Z26" s="147"/>
      <c r="AA26" s="147"/>
      <c r="AB26" s="147"/>
      <c r="AC26" s="147"/>
      <c r="AD26" s="147"/>
      <c r="AE26" s="147"/>
      <c r="AF26" s="147"/>
      <c r="AG26" s="147" t="s">
        <v>225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54"/>
      <c r="B27" s="155"/>
      <c r="C27" s="192" t="s">
        <v>405</v>
      </c>
      <c r="D27" s="187"/>
      <c r="E27" s="188"/>
      <c r="F27" s="157"/>
      <c r="G27" s="157"/>
      <c r="H27" s="157"/>
      <c r="I27" s="157"/>
      <c r="J27" s="157"/>
      <c r="K27" s="157"/>
      <c r="L27" s="157"/>
      <c r="M27" s="157"/>
      <c r="N27" s="157"/>
      <c r="O27" s="157"/>
      <c r="P27" s="157"/>
      <c r="Q27" s="157"/>
      <c r="R27" s="157"/>
      <c r="S27" s="157"/>
      <c r="T27" s="157"/>
      <c r="U27" s="157"/>
      <c r="V27" s="157"/>
      <c r="W27" s="157"/>
      <c r="X27" s="157"/>
      <c r="Y27" s="147"/>
      <c r="Z27" s="147"/>
      <c r="AA27" s="147"/>
      <c r="AB27" s="147"/>
      <c r="AC27" s="147"/>
      <c r="AD27" s="147"/>
      <c r="AE27" s="147"/>
      <c r="AF27" s="147"/>
      <c r="AG27" s="147" t="s">
        <v>225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54"/>
      <c r="B28" s="155"/>
      <c r="C28" s="192" t="s">
        <v>951</v>
      </c>
      <c r="D28" s="187"/>
      <c r="E28" s="188">
        <v>19.350000000000001</v>
      </c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225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54"/>
      <c r="B29" s="155"/>
      <c r="C29" s="192" t="s">
        <v>943</v>
      </c>
      <c r="D29" s="187"/>
      <c r="E29" s="188">
        <v>-10.8</v>
      </c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  <c r="V29" s="157"/>
      <c r="W29" s="157"/>
      <c r="X29" s="157"/>
      <c r="Y29" s="147"/>
      <c r="Z29" s="147"/>
      <c r="AA29" s="147"/>
      <c r="AB29" s="147"/>
      <c r="AC29" s="147"/>
      <c r="AD29" s="147"/>
      <c r="AE29" s="147"/>
      <c r="AF29" s="147"/>
      <c r="AG29" s="147" t="s">
        <v>225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54"/>
      <c r="B30" s="155"/>
      <c r="C30" s="192" t="s">
        <v>944</v>
      </c>
      <c r="D30" s="187"/>
      <c r="E30" s="188">
        <v>29.9</v>
      </c>
      <c r="F30" s="157"/>
      <c r="G30" s="157"/>
      <c r="H30" s="157"/>
      <c r="I30" s="157"/>
      <c r="J30" s="157"/>
      <c r="K30" s="157"/>
      <c r="L30" s="157"/>
      <c r="M30" s="157"/>
      <c r="N30" s="157"/>
      <c r="O30" s="157"/>
      <c r="P30" s="157"/>
      <c r="Q30" s="157"/>
      <c r="R30" s="157"/>
      <c r="S30" s="157"/>
      <c r="T30" s="157"/>
      <c r="U30" s="157"/>
      <c r="V30" s="157"/>
      <c r="W30" s="157"/>
      <c r="X30" s="157"/>
      <c r="Y30" s="147"/>
      <c r="Z30" s="147"/>
      <c r="AA30" s="147"/>
      <c r="AB30" s="147"/>
      <c r="AC30" s="147"/>
      <c r="AD30" s="147"/>
      <c r="AE30" s="147"/>
      <c r="AF30" s="147"/>
      <c r="AG30" s="147" t="s">
        <v>225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54"/>
      <c r="B31" s="155"/>
      <c r="C31" s="192" t="s">
        <v>405</v>
      </c>
      <c r="D31" s="187"/>
      <c r="E31" s="188"/>
      <c r="F31" s="157"/>
      <c r="G31" s="157"/>
      <c r="H31" s="157"/>
      <c r="I31" s="157"/>
      <c r="J31" s="157"/>
      <c r="K31" s="157"/>
      <c r="L31" s="157"/>
      <c r="M31" s="157"/>
      <c r="N31" s="157"/>
      <c r="O31" s="157"/>
      <c r="P31" s="157"/>
      <c r="Q31" s="157"/>
      <c r="R31" s="157"/>
      <c r="S31" s="157"/>
      <c r="T31" s="157"/>
      <c r="U31" s="157"/>
      <c r="V31" s="157"/>
      <c r="W31" s="157"/>
      <c r="X31" s="157"/>
      <c r="Y31" s="147"/>
      <c r="Z31" s="147"/>
      <c r="AA31" s="147"/>
      <c r="AB31" s="147"/>
      <c r="AC31" s="147"/>
      <c r="AD31" s="147"/>
      <c r="AE31" s="147"/>
      <c r="AF31" s="147"/>
      <c r="AG31" s="147" t="s">
        <v>225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54"/>
      <c r="B32" s="155"/>
      <c r="C32" s="192" t="s">
        <v>945</v>
      </c>
      <c r="D32" s="187"/>
      <c r="E32" s="188">
        <v>6.9</v>
      </c>
      <c r="F32" s="157"/>
      <c r="G32" s="157"/>
      <c r="H32" s="157"/>
      <c r="I32" s="157"/>
      <c r="J32" s="157"/>
      <c r="K32" s="157"/>
      <c r="L32" s="157"/>
      <c r="M32" s="157"/>
      <c r="N32" s="157"/>
      <c r="O32" s="157"/>
      <c r="P32" s="157"/>
      <c r="Q32" s="157"/>
      <c r="R32" s="157"/>
      <c r="S32" s="157"/>
      <c r="T32" s="157"/>
      <c r="U32" s="157"/>
      <c r="V32" s="157"/>
      <c r="W32" s="157"/>
      <c r="X32" s="157"/>
      <c r="Y32" s="147"/>
      <c r="Z32" s="147"/>
      <c r="AA32" s="147"/>
      <c r="AB32" s="147"/>
      <c r="AC32" s="147"/>
      <c r="AD32" s="147"/>
      <c r="AE32" s="147"/>
      <c r="AF32" s="147"/>
      <c r="AG32" s="147" t="s">
        <v>225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54"/>
      <c r="B33" s="155"/>
      <c r="C33" s="192" t="s">
        <v>946</v>
      </c>
      <c r="D33" s="187"/>
      <c r="E33" s="188">
        <v>-2.4</v>
      </c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47"/>
      <c r="Z33" s="147"/>
      <c r="AA33" s="147"/>
      <c r="AB33" s="147"/>
      <c r="AC33" s="147"/>
      <c r="AD33" s="147"/>
      <c r="AE33" s="147"/>
      <c r="AF33" s="147"/>
      <c r="AG33" s="147" t="s">
        <v>225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54"/>
      <c r="B34" s="155"/>
      <c r="C34" s="192" t="s">
        <v>952</v>
      </c>
      <c r="D34" s="187"/>
      <c r="E34" s="188">
        <v>2.76</v>
      </c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47"/>
      <c r="Z34" s="147"/>
      <c r="AA34" s="147"/>
      <c r="AB34" s="147"/>
      <c r="AC34" s="147"/>
      <c r="AD34" s="147"/>
      <c r="AE34" s="147"/>
      <c r="AF34" s="147"/>
      <c r="AG34" s="147" t="s">
        <v>225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54"/>
      <c r="B35" s="155"/>
      <c r="C35" s="192" t="s">
        <v>405</v>
      </c>
      <c r="D35" s="187"/>
      <c r="E35" s="188"/>
      <c r="F35" s="157"/>
      <c r="G35" s="157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 s="157"/>
      <c r="T35" s="157"/>
      <c r="U35" s="157"/>
      <c r="V35" s="157"/>
      <c r="W35" s="157"/>
      <c r="X35" s="157"/>
      <c r="Y35" s="147"/>
      <c r="Z35" s="147"/>
      <c r="AA35" s="147"/>
      <c r="AB35" s="147"/>
      <c r="AC35" s="147"/>
      <c r="AD35" s="147"/>
      <c r="AE35" s="147"/>
      <c r="AF35" s="147"/>
      <c r="AG35" s="147" t="s">
        <v>225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54"/>
      <c r="B36" s="155"/>
      <c r="C36" s="192" t="s">
        <v>953</v>
      </c>
      <c r="D36" s="187"/>
      <c r="E36" s="188">
        <v>38.729999999999997</v>
      </c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7"/>
      <c r="Q36" s="157"/>
      <c r="R36" s="157"/>
      <c r="S36" s="157"/>
      <c r="T36" s="157"/>
      <c r="U36" s="157"/>
      <c r="V36" s="157"/>
      <c r="W36" s="157"/>
      <c r="X36" s="157"/>
      <c r="Y36" s="147"/>
      <c r="Z36" s="147"/>
      <c r="AA36" s="147"/>
      <c r="AB36" s="147"/>
      <c r="AC36" s="147"/>
      <c r="AD36" s="147"/>
      <c r="AE36" s="147"/>
      <c r="AF36" s="147"/>
      <c r="AG36" s="147" t="s">
        <v>225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54"/>
      <c r="B37" s="155"/>
      <c r="C37" s="192" t="s">
        <v>954</v>
      </c>
      <c r="D37" s="187"/>
      <c r="E37" s="188">
        <v>-13.2</v>
      </c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157"/>
      <c r="S37" s="157"/>
      <c r="T37" s="157"/>
      <c r="U37" s="157"/>
      <c r="V37" s="157"/>
      <c r="W37" s="157"/>
      <c r="X37" s="157"/>
      <c r="Y37" s="147"/>
      <c r="Z37" s="147"/>
      <c r="AA37" s="147"/>
      <c r="AB37" s="147"/>
      <c r="AC37" s="147"/>
      <c r="AD37" s="147"/>
      <c r="AE37" s="147"/>
      <c r="AF37" s="147"/>
      <c r="AG37" s="147" t="s">
        <v>225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54"/>
      <c r="B38" s="155"/>
      <c r="C38" s="192" t="s">
        <v>955</v>
      </c>
      <c r="D38" s="187"/>
      <c r="E38" s="188">
        <v>42.33</v>
      </c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47"/>
      <c r="Z38" s="147"/>
      <c r="AA38" s="147"/>
      <c r="AB38" s="147"/>
      <c r="AC38" s="147"/>
      <c r="AD38" s="147"/>
      <c r="AE38" s="147"/>
      <c r="AF38" s="147"/>
      <c r="AG38" s="147" t="s">
        <v>225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54"/>
      <c r="B39" s="155"/>
      <c r="C39" s="192" t="s">
        <v>405</v>
      </c>
      <c r="D39" s="187"/>
      <c r="E39" s="188"/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47"/>
      <c r="Z39" s="147"/>
      <c r="AA39" s="147"/>
      <c r="AB39" s="147"/>
      <c r="AC39" s="147"/>
      <c r="AD39" s="147"/>
      <c r="AE39" s="147"/>
      <c r="AF39" s="147"/>
      <c r="AG39" s="147" t="s">
        <v>225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54"/>
      <c r="B40" s="155"/>
      <c r="C40" s="192" t="s">
        <v>956</v>
      </c>
      <c r="D40" s="187"/>
      <c r="E40" s="188"/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157"/>
      <c r="Y40" s="147"/>
      <c r="Z40" s="147"/>
      <c r="AA40" s="147"/>
      <c r="AB40" s="147"/>
      <c r="AC40" s="147"/>
      <c r="AD40" s="147"/>
      <c r="AE40" s="147"/>
      <c r="AF40" s="147"/>
      <c r="AG40" s="147" t="s">
        <v>225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54"/>
      <c r="B41" s="155"/>
      <c r="C41" s="192" t="s">
        <v>957</v>
      </c>
      <c r="D41" s="187"/>
      <c r="E41" s="188">
        <v>269.82</v>
      </c>
      <c r="F41" s="157"/>
      <c r="G41" s="157"/>
      <c r="H41" s="157"/>
      <c r="I41" s="157"/>
      <c r="J41" s="157"/>
      <c r="K41" s="157"/>
      <c r="L41" s="157"/>
      <c r="M41" s="157"/>
      <c r="N41" s="157"/>
      <c r="O41" s="157"/>
      <c r="P41" s="157"/>
      <c r="Q41" s="157"/>
      <c r="R41" s="157"/>
      <c r="S41" s="157"/>
      <c r="T41" s="157"/>
      <c r="U41" s="157"/>
      <c r="V41" s="157"/>
      <c r="W41" s="157"/>
      <c r="X41" s="157"/>
      <c r="Y41" s="147"/>
      <c r="Z41" s="147"/>
      <c r="AA41" s="147"/>
      <c r="AB41" s="147"/>
      <c r="AC41" s="147"/>
      <c r="AD41" s="147"/>
      <c r="AE41" s="147"/>
      <c r="AF41" s="147"/>
      <c r="AG41" s="147" t="s">
        <v>225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66">
        <v>3</v>
      </c>
      <c r="B42" s="167" t="s">
        <v>958</v>
      </c>
      <c r="C42" s="196" t="s">
        <v>959</v>
      </c>
      <c r="D42" s="168" t="s">
        <v>221</v>
      </c>
      <c r="E42" s="169">
        <v>128.28</v>
      </c>
      <c r="F42" s="170"/>
      <c r="G42" s="171">
        <f>ROUND(E42*F42,2)</f>
        <v>0</v>
      </c>
      <c r="H42" s="170"/>
      <c r="I42" s="171">
        <f>ROUND(E42*H42,2)</f>
        <v>0</v>
      </c>
      <c r="J42" s="170"/>
      <c r="K42" s="171">
        <f>ROUND(E42*J42,2)</f>
        <v>0</v>
      </c>
      <c r="L42" s="171">
        <v>15</v>
      </c>
      <c r="M42" s="171">
        <f>G42*(1+L42/100)</f>
        <v>0</v>
      </c>
      <c r="N42" s="171">
        <v>7.4709999999999999E-2</v>
      </c>
      <c r="O42" s="171">
        <f>ROUND(E42*N42,2)</f>
        <v>9.58</v>
      </c>
      <c r="P42" s="171">
        <v>0</v>
      </c>
      <c r="Q42" s="171">
        <f>ROUND(E42*P42,2)</f>
        <v>0</v>
      </c>
      <c r="R42" s="171"/>
      <c r="S42" s="171" t="s">
        <v>222</v>
      </c>
      <c r="T42" s="172" t="s">
        <v>223</v>
      </c>
      <c r="U42" s="157">
        <v>0.52915000000000001</v>
      </c>
      <c r="V42" s="157">
        <f>ROUND(E42*U42,2)</f>
        <v>67.88</v>
      </c>
      <c r="W42" s="157"/>
      <c r="X42" s="157" t="s">
        <v>187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188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54"/>
      <c r="B43" s="155"/>
      <c r="C43" s="192" t="s">
        <v>960</v>
      </c>
      <c r="D43" s="187"/>
      <c r="E43" s="188">
        <v>23.14</v>
      </c>
      <c r="F43" s="157"/>
      <c r="G43" s="157"/>
      <c r="H43" s="157"/>
      <c r="I43" s="157"/>
      <c r="J43" s="157"/>
      <c r="K43" s="157"/>
      <c r="L43" s="157"/>
      <c r="M43" s="157"/>
      <c r="N43" s="157"/>
      <c r="O43" s="157"/>
      <c r="P43" s="157"/>
      <c r="Q43" s="157"/>
      <c r="R43" s="157"/>
      <c r="S43" s="157"/>
      <c r="T43" s="157"/>
      <c r="U43" s="157"/>
      <c r="V43" s="157"/>
      <c r="W43" s="157"/>
      <c r="X43" s="157"/>
      <c r="Y43" s="147"/>
      <c r="Z43" s="147"/>
      <c r="AA43" s="147"/>
      <c r="AB43" s="147"/>
      <c r="AC43" s="147"/>
      <c r="AD43" s="147"/>
      <c r="AE43" s="147"/>
      <c r="AF43" s="147"/>
      <c r="AG43" s="147" t="s">
        <v>225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54"/>
      <c r="B44" s="155"/>
      <c r="C44" s="192" t="s">
        <v>961</v>
      </c>
      <c r="D44" s="187"/>
      <c r="E44" s="188">
        <v>-3.2</v>
      </c>
      <c r="F44" s="157"/>
      <c r="G44" s="157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/>
      <c r="W44" s="157"/>
      <c r="X44" s="157"/>
      <c r="Y44" s="147"/>
      <c r="Z44" s="147"/>
      <c r="AA44" s="147"/>
      <c r="AB44" s="147"/>
      <c r="AC44" s="147"/>
      <c r="AD44" s="147"/>
      <c r="AE44" s="147"/>
      <c r="AF44" s="147"/>
      <c r="AG44" s="147" t="s">
        <v>225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54"/>
      <c r="B45" s="155"/>
      <c r="C45" s="192" t="s">
        <v>962</v>
      </c>
      <c r="D45" s="187"/>
      <c r="E45" s="188">
        <v>111.54</v>
      </c>
      <c r="F45" s="157"/>
      <c r="G45" s="157"/>
      <c r="H45" s="157"/>
      <c r="I45" s="157"/>
      <c r="J45" s="157"/>
      <c r="K45" s="157"/>
      <c r="L45" s="157"/>
      <c r="M45" s="157"/>
      <c r="N45" s="157"/>
      <c r="O45" s="157"/>
      <c r="P45" s="157"/>
      <c r="Q45" s="157"/>
      <c r="R45" s="157"/>
      <c r="S45" s="157"/>
      <c r="T45" s="157"/>
      <c r="U45" s="157"/>
      <c r="V45" s="157"/>
      <c r="W45" s="157"/>
      <c r="X45" s="157"/>
      <c r="Y45" s="147"/>
      <c r="Z45" s="147"/>
      <c r="AA45" s="147"/>
      <c r="AB45" s="147"/>
      <c r="AC45" s="147"/>
      <c r="AD45" s="147"/>
      <c r="AE45" s="147"/>
      <c r="AF45" s="147"/>
      <c r="AG45" s="147" t="s">
        <v>225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54"/>
      <c r="B46" s="155"/>
      <c r="C46" s="192" t="s">
        <v>961</v>
      </c>
      <c r="D46" s="187"/>
      <c r="E46" s="188">
        <v>-3.2</v>
      </c>
      <c r="F46" s="157"/>
      <c r="G46" s="157"/>
      <c r="H46" s="157"/>
      <c r="I46" s="157"/>
      <c r="J46" s="157"/>
      <c r="K46" s="157"/>
      <c r="L46" s="157"/>
      <c r="M46" s="157"/>
      <c r="N46" s="157"/>
      <c r="O46" s="157"/>
      <c r="P46" s="157"/>
      <c r="Q46" s="157"/>
      <c r="R46" s="157"/>
      <c r="S46" s="157"/>
      <c r="T46" s="157"/>
      <c r="U46" s="157"/>
      <c r="V46" s="157"/>
      <c r="W46" s="157"/>
      <c r="X46" s="157"/>
      <c r="Y46" s="147"/>
      <c r="Z46" s="147"/>
      <c r="AA46" s="147"/>
      <c r="AB46" s="147"/>
      <c r="AC46" s="147"/>
      <c r="AD46" s="147"/>
      <c r="AE46" s="147"/>
      <c r="AF46" s="147"/>
      <c r="AG46" s="147" t="s">
        <v>225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66">
        <v>4</v>
      </c>
      <c r="B47" s="167" t="s">
        <v>963</v>
      </c>
      <c r="C47" s="183" t="s">
        <v>964</v>
      </c>
      <c r="D47" s="168" t="s">
        <v>381</v>
      </c>
      <c r="E47" s="169">
        <v>194.38399999999999</v>
      </c>
      <c r="F47" s="170"/>
      <c r="G47" s="171">
        <f>ROUND(E47*F47,2)</f>
        <v>0</v>
      </c>
      <c r="H47" s="170"/>
      <c r="I47" s="171">
        <f>ROUND(E47*H47,2)</f>
        <v>0</v>
      </c>
      <c r="J47" s="170"/>
      <c r="K47" s="171">
        <f>ROUND(E47*J47,2)</f>
        <v>0</v>
      </c>
      <c r="L47" s="171">
        <v>15</v>
      </c>
      <c r="M47" s="171">
        <f>G47*(1+L47/100)</f>
        <v>0</v>
      </c>
      <c r="N47" s="171">
        <v>8.0000000000000007E-5</v>
      </c>
      <c r="O47" s="171">
        <f>ROUND(E47*N47,2)</f>
        <v>0.02</v>
      </c>
      <c r="P47" s="171">
        <v>0</v>
      </c>
      <c r="Q47" s="171">
        <f>ROUND(E47*P47,2)</f>
        <v>0</v>
      </c>
      <c r="R47" s="171"/>
      <c r="S47" s="171" t="s">
        <v>185</v>
      </c>
      <c r="T47" s="172" t="s">
        <v>186</v>
      </c>
      <c r="U47" s="157">
        <v>0</v>
      </c>
      <c r="V47" s="157">
        <f>ROUND(E47*U47,2)</f>
        <v>0</v>
      </c>
      <c r="W47" s="157"/>
      <c r="X47" s="157" t="s">
        <v>187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188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54"/>
      <c r="B48" s="155"/>
      <c r="C48" s="192" t="s">
        <v>938</v>
      </c>
      <c r="D48" s="187"/>
      <c r="E48" s="188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57"/>
      <c r="S48" s="157"/>
      <c r="T48" s="157"/>
      <c r="U48" s="157"/>
      <c r="V48" s="157"/>
      <c r="W48" s="157"/>
      <c r="X48" s="157"/>
      <c r="Y48" s="147"/>
      <c r="Z48" s="147"/>
      <c r="AA48" s="147"/>
      <c r="AB48" s="147"/>
      <c r="AC48" s="147"/>
      <c r="AD48" s="147"/>
      <c r="AE48" s="147"/>
      <c r="AF48" s="147"/>
      <c r="AG48" s="147" t="s">
        <v>225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54"/>
      <c r="B49" s="155"/>
      <c r="C49" s="192" t="s">
        <v>965</v>
      </c>
      <c r="D49" s="187"/>
      <c r="E49" s="188">
        <v>24.15</v>
      </c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W49" s="157"/>
      <c r="X49" s="157"/>
      <c r="Y49" s="147"/>
      <c r="Z49" s="147"/>
      <c r="AA49" s="147"/>
      <c r="AB49" s="147"/>
      <c r="AC49" s="147"/>
      <c r="AD49" s="147"/>
      <c r="AE49" s="147"/>
      <c r="AF49" s="147"/>
      <c r="AG49" s="147" t="s">
        <v>225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54"/>
      <c r="B50" s="155"/>
      <c r="C50" s="192" t="s">
        <v>966</v>
      </c>
      <c r="D50" s="187"/>
      <c r="E50" s="188">
        <v>11.5</v>
      </c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47"/>
      <c r="Z50" s="147"/>
      <c r="AA50" s="147"/>
      <c r="AB50" s="147"/>
      <c r="AC50" s="147"/>
      <c r="AD50" s="147"/>
      <c r="AE50" s="147"/>
      <c r="AF50" s="147"/>
      <c r="AG50" s="147" t="s">
        <v>225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54"/>
      <c r="B51" s="155"/>
      <c r="C51" s="192" t="s">
        <v>967</v>
      </c>
      <c r="D51" s="187"/>
      <c r="E51" s="188">
        <v>1.05</v>
      </c>
      <c r="F51" s="157"/>
      <c r="G51" s="157"/>
      <c r="H51" s="157"/>
      <c r="I51" s="157"/>
      <c r="J51" s="157"/>
      <c r="K51" s="157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7"/>
      <c r="W51" s="157"/>
      <c r="X51" s="157"/>
      <c r="Y51" s="147"/>
      <c r="Z51" s="147"/>
      <c r="AA51" s="147"/>
      <c r="AB51" s="147"/>
      <c r="AC51" s="147"/>
      <c r="AD51" s="147"/>
      <c r="AE51" s="147"/>
      <c r="AF51" s="147"/>
      <c r="AG51" s="147" t="s">
        <v>225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54"/>
      <c r="B52" s="155"/>
      <c r="C52" s="192" t="s">
        <v>968</v>
      </c>
      <c r="D52" s="187"/>
      <c r="E52" s="188">
        <v>5.75</v>
      </c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47"/>
      <c r="Z52" s="147"/>
      <c r="AA52" s="147"/>
      <c r="AB52" s="147"/>
      <c r="AC52" s="147"/>
      <c r="AD52" s="147"/>
      <c r="AE52" s="147"/>
      <c r="AF52" s="147"/>
      <c r="AG52" s="147" t="s">
        <v>225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54"/>
      <c r="B53" s="155"/>
      <c r="C53" s="192" t="s">
        <v>966</v>
      </c>
      <c r="D53" s="187"/>
      <c r="E53" s="188">
        <v>11.5</v>
      </c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47"/>
      <c r="Z53" s="147"/>
      <c r="AA53" s="147"/>
      <c r="AB53" s="147"/>
      <c r="AC53" s="147"/>
      <c r="AD53" s="147"/>
      <c r="AE53" s="147"/>
      <c r="AF53" s="147"/>
      <c r="AG53" s="147" t="s">
        <v>225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54"/>
      <c r="B54" s="155"/>
      <c r="C54" s="192" t="s">
        <v>969</v>
      </c>
      <c r="D54" s="187"/>
      <c r="E54" s="188">
        <v>1.06</v>
      </c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47"/>
      <c r="Z54" s="147"/>
      <c r="AA54" s="147"/>
      <c r="AB54" s="147"/>
      <c r="AC54" s="147"/>
      <c r="AD54" s="147"/>
      <c r="AE54" s="147"/>
      <c r="AF54" s="147"/>
      <c r="AG54" s="147" t="s">
        <v>225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54"/>
      <c r="B55" s="155"/>
      <c r="C55" s="192" t="s">
        <v>970</v>
      </c>
      <c r="D55" s="187"/>
      <c r="E55" s="188">
        <v>16.28</v>
      </c>
      <c r="F55" s="157"/>
      <c r="G55" s="157"/>
      <c r="H55" s="157"/>
      <c r="I55" s="157"/>
      <c r="J55" s="157"/>
      <c r="K55" s="157"/>
      <c r="L55" s="157"/>
      <c r="M55" s="157"/>
      <c r="N55" s="157"/>
      <c r="O55" s="157"/>
      <c r="P55" s="157"/>
      <c r="Q55" s="157"/>
      <c r="R55" s="157"/>
      <c r="S55" s="157"/>
      <c r="T55" s="157"/>
      <c r="U55" s="157"/>
      <c r="V55" s="157"/>
      <c r="W55" s="157"/>
      <c r="X55" s="157"/>
      <c r="Y55" s="147"/>
      <c r="Z55" s="147"/>
      <c r="AA55" s="147"/>
      <c r="AB55" s="147"/>
      <c r="AC55" s="147"/>
      <c r="AD55" s="147"/>
      <c r="AE55" s="147"/>
      <c r="AF55" s="147"/>
      <c r="AG55" s="147" t="s">
        <v>225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54"/>
      <c r="B56" s="155"/>
      <c r="C56" s="192" t="s">
        <v>956</v>
      </c>
      <c r="D56" s="187"/>
      <c r="E56" s="188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47"/>
      <c r="Z56" s="147"/>
      <c r="AA56" s="147"/>
      <c r="AB56" s="147"/>
      <c r="AC56" s="147"/>
      <c r="AD56" s="147"/>
      <c r="AE56" s="147"/>
      <c r="AF56" s="147"/>
      <c r="AG56" s="147" t="s">
        <v>225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54"/>
      <c r="B57" s="155"/>
      <c r="C57" s="192" t="s">
        <v>971</v>
      </c>
      <c r="D57" s="187"/>
      <c r="E57" s="188">
        <v>71.290000000000006</v>
      </c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47"/>
      <c r="Z57" s="147"/>
      <c r="AA57" s="147"/>
      <c r="AB57" s="147"/>
      <c r="AC57" s="147"/>
      <c r="AD57" s="147"/>
      <c r="AE57" s="147"/>
      <c r="AF57" s="147"/>
      <c r="AG57" s="147" t="s">
        <v>225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54"/>
      <c r="B58" s="155"/>
      <c r="C58" s="192" t="s">
        <v>972</v>
      </c>
      <c r="D58" s="187"/>
      <c r="E58" s="188">
        <v>8.9</v>
      </c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47"/>
      <c r="Z58" s="147"/>
      <c r="AA58" s="147"/>
      <c r="AB58" s="147"/>
      <c r="AC58" s="147"/>
      <c r="AD58" s="147"/>
      <c r="AE58" s="147"/>
      <c r="AF58" s="147"/>
      <c r="AG58" s="147" t="s">
        <v>225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54"/>
      <c r="B59" s="155"/>
      <c r="C59" s="192" t="s">
        <v>973</v>
      </c>
      <c r="D59" s="187"/>
      <c r="E59" s="188">
        <v>42.9</v>
      </c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47"/>
      <c r="Z59" s="147"/>
      <c r="AA59" s="147"/>
      <c r="AB59" s="147"/>
      <c r="AC59" s="147"/>
      <c r="AD59" s="147"/>
      <c r="AE59" s="147"/>
      <c r="AF59" s="147"/>
      <c r="AG59" s="147" t="s">
        <v>225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66">
        <v>5</v>
      </c>
      <c r="B60" s="167" t="s">
        <v>974</v>
      </c>
      <c r="C60" s="183" t="s">
        <v>975</v>
      </c>
      <c r="D60" s="168" t="s">
        <v>381</v>
      </c>
      <c r="E60" s="169">
        <v>683.8</v>
      </c>
      <c r="F60" s="170"/>
      <c r="G60" s="171">
        <f>ROUND(E60*F60,2)</f>
        <v>0</v>
      </c>
      <c r="H60" s="170"/>
      <c r="I60" s="171">
        <f>ROUND(E60*H60,2)</f>
        <v>0</v>
      </c>
      <c r="J60" s="170"/>
      <c r="K60" s="171">
        <f>ROUND(E60*J60,2)</f>
        <v>0</v>
      </c>
      <c r="L60" s="171">
        <v>15</v>
      </c>
      <c r="M60" s="171">
        <f>G60*(1+L60/100)</f>
        <v>0</v>
      </c>
      <c r="N60" s="171">
        <v>1E-3</v>
      </c>
      <c r="O60" s="171">
        <f>ROUND(E60*N60,2)</f>
        <v>0.68</v>
      </c>
      <c r="P60" s="171">
        <v>0</v>
      </c>
      <c r="Q60" s="171">
        <f>ROUND(E60*P60,2)</f>
        <v>0</v>
      </c>
      <c r="R60" s="171"/>
      <c r="S60" s="171" t="s">
        <v>222</v>
      </c>
      <c r="T60" s="172" t="s">
        <v>223</v>
      </c>
      <c r="U60" s="157">
        <v>8.5999999999999993E-2</v>
      </c>
      <c r="V60" s="157">
        <f>ROUND(E60*U60,2)</f>
        <v>58.81</v>
      </c>
      <c r="W60" s="157"/>
      <c r="X60" s="157" t="s">
        <v>187</v>
      </c>
      <c r="Y60" s="147"/>
      <c r="Z60" s="147"/>
      <c r="AA60" s="147"/>
      <c r="AB60" s="147"/>
      <c r="AC60" s="147"/>
      <c r="AD60" s="147"/>
      <c r="AE60" s="147"/>
      <c r="AF60" s="147"/>
      <c r="AG60" s="147" t="s">
        <v>188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54"/>
      <c r="B61" s="155"/>
      <c r="C61" s="192" t="s">
        <v>938</v>
      </c>
      <c r="D61" s="187"/>
      <c r="E61" s="188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47"/>
      <c r="Z61" s="147"/>
      <c r="AA61" s="147"/>
      <c r="AB61" s="147"/>
      <c r="AC61" s="147"/>
      <c r="AD61" s="147"/>
      <c r="AE61" s="147"/>
      <c r="AF61" s="147"/>
      <c r="AG61" s="147" t="s">
        <v>225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54"/>
      <c r="B62" s="155"/>
      <c r="C62" s="192" t="s">
        <v>976</v>
      </c>
      <c r="D62" s="187"/>
      <c r="E62" s="188">
        <v>54.6</v>
      </c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47"/>
      <c r="Z62" s="147"/>
      <c r="AA62" s="147"/>
      <c r="AB62" s="147"/>
      <c r="AC62" s="147"/>
      <c r="AD62" s="147"/>
      <c r="AE62" s="147"/>
      <c r="AF62" s="147"/>
      <c r="AG62" s="147" t="s">
        <v>225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54"/>
      <c r="B63" s="155"/>
      <c r="C63" s="192" t="s">
        <v>977</v>
      </c>
      <c r="D63" s="187"/>
      <c r="E63" s="188">
        <v>28.6</v>
      </c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47"/>
      <c r="Z63" s="147"/>
      <c r="AA63" s="147"/>
      <c r="AB63" s="147"/>
      <c r="AC63" s="147"/>
      <c r="AD63" s="147"/>
      <c r="AE63" s="147"/>
      <c r="AF63" s="147"/>
      <c r="AG63" s="147" t="s">
        <v>225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">
      <c r="A64" s="154"/>
      <c r="B64" s="155"/>
      <c r="C64" s="192" t="s">
        <v>978</v>
      </c>
      <c r="D64" s="187"/>
      <c r="E64" s="188">
        <v>7.8</v>
      </c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47"/>
      <c r="Z64" s="147"/>
      <c r="AA64" s="147"/>
      <c r="AB64" s="147"/>
      <c r="AC64" s="147"/>
      <c r="AD64" s="147"/>
      <c r="AE64" s="147"/>
      <c r="AF64" s="147"/>
      <c r="AG64" s="147" t="s">
        <v>225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54"/>
      <c r="B65" s="155"/>
      <c r="C65" s="192" t="s">
        <v>979</v>
      </c>
      <c r="D65" s="187"/>
      <c r="E65" s="188">
        <v>15.6</v>
      </c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47"/>
      <c r="Z65" s="147"/>
      <c r="AA65" s="147"/>
      <c r="AB65" s="147"/>
      <c r="AC65" s="147"/>
      <c r="AD65" s="147"/>
      <c r="AE65" s="147"/>
      <c r="AF65" s="147"/>
      <c r="AG65" s="147" t="s">
        <v>225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54"/>
      <c r="B66" s="155"/>
      <c r="C66" s="192" t="s">
        <v>977</v>
      </c>
      <c r="D66" s="187"/>
      <c r="E66" s="188">
        <v>28.6</v>
      </c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47"/>
      <c r="Z66" s="147"/>
      <c r="AA66" s="147"/>
      <c r="AB66" s="147"/>
      <c r="AC66" s="147"/>
      <c r="AD66" s="147"/>
      <c r="AE66" s="147"/>
      <c r="AF66" s="147"/>
      <c r="AG66" s="147" t="s">
        <v>225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54"/>
      <c r="B67" s="155"/>
      <c r="C67" s="192" t="s">
        <v>978</v>
      </c>
      <c r="D67" s="187"/>
      <c r="E67" s="188">
        <v>7.8</v>
      </c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47"/>
      <c r="Z67" s="147"/>
      <c r="AA67" s="147"/>
      <c r="AB67" s="147"/>
      <c r="AC67" s="147"/>
      <c r="AD67" s="147"/>
      <c r="AE67" s="147"/>
      <c r="AF67" s="147"/>
      <c r="AG67" s="147" t="s">
        <v>225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54"/>
      <c r="B68" s="155"/>
      <c r="C68" s="192" t="s">
        <v>980</v>
      </c>
      <c r="D68" s="187"/>
      <c r="E68" s="188">
        <v>36.4</v>
      </c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47"/>
      <c r="Z68" s="147"/>
      <c r="AA68" s="147"/>
      <c r="AB68" s="147"/>
      <c r="AC68" s="147"/>
      <c r="AD68" s="147"/>
      <c r="AE68" s="147"/>
      <c r="AF68" s="147"/>
      <c r="AG68" s="147" t="s">
        <v>225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54"/>
      <c r="B69" s="155"/>
      <c r="C69" s="192" t="s">
        <v>981</v>
      </c>
      <c r="D69" s="187"/>
      <c r="E69" s="188">
        <v>179.4</v>
      </c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47"/>
      <c r="Z69" s="147"/>
      <c r="AA69" s="147"/>
      <c r="AB69" s="147"/>
      <c r="AC69" s="147"/>
      <c r="AD69" s="147"/>
      <c r="AE69" s="147"/>
      <c r="AF69" s="147"/>
      <c r="AG69" s="147" t="s">
        <v>225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54"/>
      <c r="B70" s="155"/>
      <c r="C70" s="192" t="s">
        <v>405</v>
      </c>
      <c r="D70" s="187"/>
      <c r="E70" s="188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47"/>
      <c r="Z70" s="147"/>
      <c r="AA70" s="147"/>
      <c r="AB70" s="147"/>
      <c r="AC70" s="147"/>
      <c r="AD70" s="147"/>
      <c r="AE70" s="147"/>
      <c r="AF70" s="147"/>
      <c r="AG70" s="147" t="s">
        <v>225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54"/>
      <c r="B71" s="155"/>
      <c r="C71" s="192" t="s">
        <v>982</v>
      </c>
      <c r="D71" s="187"/>
      <c r="E71" s="188">
        <v>179.4</v>
      </c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47"/>
      <c r="Z71" s="147"/>
      <c r="AA71" s="147"/>
      <c r="AB71" s="147"/>
      <c r="AC71" s="147"/>
      <c r="AD71" s="147"/>
      <c r="AE71" s="147"/>
      <c r="AF71" s="147"/>
      <c r="AG71" s="147" t="s">
        <v>225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54"/>
      <c r="B72" s="155"/>
      <c r="C72" s="192" t="s">
        <v>983</v>
      </c>
      <c r="D72" s="187"/>
      <c r="E72" s="188">
        <v>10.4</v>
      </c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47"/>
      <c r="Z72" s="147"/>
      <c r="AA72" s="147"/>
      <c r="AB72" s="147"/>
      <c r="AC72" s="147"/>
      <c r="AD72" s="147"/>
      <c r="AE72" s="147"/>
      <c r="AF72" s="147"/>
      <c r="AG72" s="147" t="s">
        <v>225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54"/>
      <c r="B73" s="155"/>
      <c r="C73" s="192" t="s">
        <v>984</v>
      </c>
      <c r="D73" s="187"/>
      <c r="E73" s="188">
        <v>135.19999999999999</v>
      </c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47"/>
      <c r="Z73" s="147"/>
      <c r="AA73" s="147"/>
      <c r="AB73" s="147"/>
      <c r="AC73" s="147"/>
      <c r="AD73" s="147"/>
      <c r="AE73" s="147"/>
      <c r="AF73" s="147"/>
      <c r="AG73" s="147" t="s">
        <v>225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x14ac:dyDescent="0.2">
      <c r="A74" s="160" t="s">
        <v>180</v>
      </c>
      <c r="B74" s="161" t="s">
        <v>96</v>
      </c>
      <c r="C74" s="181" t="s">
        <v>97</v>
      </c>
      <c r="D74" s="162"/>
      <c r="E74" s="163"/>
      <c r="F74" s="164"/>
      <c r="G74" s="164">
        <f>SUMIF(AG75:AG85,"&lt;&gt;NOR",G75:G85)</f>
        <v>0</v>
      </c>
      <c r="H74" s="164"/>
      <c r="I74" s="164">
        <f>SUM(I75:I85)</f>
        <v>0</v>
      </c>
      <c r="J74" s="164"/>
      <c r="K74" s="164">
        <f>SUM(K75:K85)</f>
        <v>0</v>
      </c>
      <c r="L74" s="164"/>
      <c r="M74" s="164">
        <f>SUM(M75:M85)</f>
        <v>0</v>
      </c>
      <c r="N74" s="164"/>
      <c r="O74" s="164">
        <f>SUM(O75:O85)</f>
        <v>17.579999999999998</v>
      </c>
      <c r="P74" s="164"/>
      <c r="Q74" s="164">
        <f>SUM(Q75:Q85)</f>
        <v>0</v>
      </c>
      <c r="R74" s="164"/>
      <c r="S74" s="164"/>
      <c r="T74" s="165"/>
      <c r="U74" s="159"/>
      <c r="V74" s="159">
        <f>SUM(V75:V85)</f>
        <v>0</v>
      </c>
      <c r="W74" s="159"/>
      <c r="X74" s="159"/>
      <c r="AG74" t="s">
        <v>181</v>
      </c>
    </row>
    <row r="75" spans="1:60" outlineLevel="1" x14ac:dyDescent="0.2">
      <c r="A75" s="166">
        <v>6</v>
      </c>
      <c r="B75" s="167" t="s">
        <v>985</v>
      </c>
      <c r="C75" s="183" t="s">
        <v>986</v>
      </c>
      <c r="D75" s="168" t="s">
        <v>381</v>
      </c>
      <c r="E75" s="169">
        <v>157.36199999999999</v>
      </c>
      <c r="F75" s="170"/>
      <c r="G75" s="171">
        <f>ROUND(E75*F75,2)</f>
        <v>0</v>
      </c>
      <c r="H75" s="170"/>
      <c r="I75" s="171">
        <f>ROUND(E75*H75,2)</f>
        <v>0</v>
      </c>
      <c r="J75" s="170"/>
      <c r="K75" s="171">
        <f>ROUND(E75*J75,2)</f>
        <v>0</v>
      </c>
      <c r="L75" s="171">
        <v>15</v>
      </c>
      <c r="M75" s="171">
        <f>G75*(1+L75/100)</f>
        <v>0</v>
      </c>
      <c r="N75" s="171">
        <v>0.11169999999999999</v>
      </c>
      <c r="O75" s="171">
        <f>ROUND(E75*N75,2)</f>
        <v>17.579999999999998</v>
      </c>
      <c r="P75" s="171">
        <v>0</v>
      </c>
      <c r="Q75" s="171">
        <f>ROUND(E75*P75,2)</f>
        <v>0</v>
      </c>
      <c r="R75" s="171"/>
      <c r="S75" s="171" t="s">
        <v>222</v>
      </c>
      <c r="T75" s="172" t="s">
        <v>222</v>
      </c>
      <c r="U75" s="157">
        <v>0</v>
      </c>
      <c r="V75" s="157">
        <f>ROUND(E75*U75,2)</f>
        <v>0</v>
      </c>
      <c r="W75" s="157"/>
      <c r="X75" s="157" t="s">
        <v>987</v>
      </c>
      <c r="Y75" s="147"/>
      <c r="Z75" s="147"/>
      <c r="AA75" s="147"/>
      <c r="AB75" s="147"/>
      <c r="AC75" s="147"/>
      <c r="AD75" s="147"/>
      <c r="AE75" s="147"/>
      <c r="AF75" s="147"/>
      <c r="AG75" s="147" t="s">
        <v>988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54"/>
      <c r="B76" s="155"/>
      <c r="C76" s="192" t="s">
        <v>938</v>
      </c>
      <c r="D76" s="187"/>
      <c r="E76" s="188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47"/>
      <c r="Z76" s="147"/>
      <c r="AA76" s="147"/>
      <c r="AB76" s="147"/>
      <c r="AC76" s="147"/>
      <c r="AD76" s="147"/>
      <c r="AE76" s="147"/>
      <c r="AF76" s="147"/>
      <c r="AG76" s="147" t="s">
        <v>225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54"/>
      <c r="B77" s="155"/>
      <c r="C77" s="192" t="s">
        <v>989</v>
      </c>
      <c r="D77" s="187"/>
      <c r="E77" s="188">
        <v>19.47</v>
      </c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47"/>
      <c r="Z77" s="147"/>
      <c r="AA77" s="147"/>
      <c r="AB77" s="147"/>
      <c r="AC77" s="147"/>
      <c r="AD77" s="147"/>
      <c r="AE77" s="147"/>
      <c r="AF77" s="147"/>
      <c r="AG77" s="147" t="s">
        <v>225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54"/>
      <c r="B78" s="155"/>
      <c r="C78" s="192" t="s">
        <v>990</v>
      </c>
      <c r="D78" s="187"/>
      <c r="E78" s="188">
        <v>9.99</v>
      </c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47"/>
      <c r="Z78" s="147"/>
      <c r="AA78" s="147"/>
      <c r="AB78" s="147"/>
      <c r="AC78" s="147"/>
      <c r="AD78" s="147"/>
      <c r="AE78" s="147"/>
      <c r="AF78" s="147"/>
      <c r="AG78" s="147" t="s">
        <v>225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54"/>
      <c r="B79" s="155"/>
      <c r="C79" s="192" t="s">
        <v>945</v>
      </c>
      <c r="D79" s="187"/>
      <c r="E79" s="188">
        <v>6.9</v>
      </c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47"/>
      <c r="Z79" s="147"/>
      <c r="AA79" s="147"/>
      <c r="AB79" s="147"/>
      <c r="AC79" s="147"/>
      <c r="AD79" s="147"/>
      <c r="AE79" s="147"/>
      <c r="AF79" s="147"/>
      <c r="AG79" s="147" t="s">
        <v>225</v>
      </c>
      <c r="AH79" s="147">
        <v>0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54"/>
      <c r="B80" s="155"/>
      <c r="C80" s="192" t="s">
        <v>991</v>
      </c>
      <c r="D80" s="187"/>
      <c r="E80" s="188">
        <v>9.83</v>
      </c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47"/>
      <c r="Z80" s="147"/>
      <c r="AA80" s="147"/>
      <c r="AB80" s="147"/>
      <c r="AC80" s="147"/>
      <c r="AD80" s="147"/>
      <c r="AE80" s="147"/>
      <c r="AF80" s="147"/>
      <c r="AG80" s="147" t="s">
        <v>225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54"/>
      <c r="B81" s="155"/>
      <c r="C81" s="192" t="s">
        <v>992</v>
      </c>
      <c r="D81" s="187"/>
      <c r="E81" s="188">
        <v>9.68</v>
      </c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47"/>
      <c r="Z81" s="147"/>
      <c r="AA81" s="147"/>
      <c r="AB81" s="147"/>
      <c r="AC81" s="147"/>
      <c r="AD81" s="147"/>
      <c r="AE81" s="147"/>
      <c r="AF81" s="147"/>
      <c r="AG81" s="147" t="s">
        <v>225</v>
      </c>
      <c r="AH81" s="147">
        <v>0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54"/>
      <c r="B82" s="155"/>
      <c r="C82" s="192" t="s">
        <v>993</v>
      </c>
      <c r="D82" s="187"/>
      <c r="E82" s="188">
        <v>3.45</v>
      </c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47"/>
      <c r="Z82" s="147"/>
      <c r="AA82" s="147"/>
      <c r="AB82" s="147"/>
      <c r="AC82" s="147"/>
      <c r="AD82" s="147"/>
      <c r="AE82" s="147"/>
      <c r="AF82" s="147"/>
      <c r="AG82" s="147" t="s">
        <v>225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54"/>
      <c r="B83" s="155"/>
      <c r="C83" s="192" t="s">
        <v>994</v>
      </c>
      <c r="D83" s="187"/>
      <c r="E83" s="188">
        <v>19.36</v>
      </c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47"/>
      <c r="Z83" s="147"/>
      <c r="AA83" s="147"/>
      <c r="AB83" s="147"/>
      <c r="AC83" s="147"/>
      <c r="AD83" s="147"/>
      <c r="AE83" s="147"/>
      <c r="AF83" s="147"/>
      <c r="AG83" s="147" t="s">
        <v>225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54"/>
      <c r="B84" s="155"/>
      <c r="C84" s="192" t="s">
        <v>956</v>
      </c>
      <c r="D84" s="187"/>
      <c r="E84" s="188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47"/>
      <c r="Z84" s="147"/>
      <c r="AA84" s="147"/>
      <c r="AB84" s="147"/>
      <c r="AC84" s="147"/>
      <c r="AD84" s="147"/>
      <c r="AE84" s="147"/>
      <c r="AF84" s="147"/>
      <c r="AG84" s="147" t="s">
        <v>225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54"/>
      <c r="B85" s="155"/>
      <c r="C85" s="192" t="s">
        <v>995</v>
      </c>
      <c r="D85" s="187"/>
      <c r="E85" s="188">
        <v>78.680000000000007</v>
      </c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47"/>
      <c r="Z85" s="147"/>
      <c r="AA85" s="147"/>
      <c r="AB85" s="147"/>
      <c r="AC85" s="147"/>
      <c r="AD85" s="147"/>
      <c r="AE85" s="147"/>
      <c r="AF85" s="147"/>
      <c r="AG85" s="147" t="s">
        <v>225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x14ac:dyDescent="0.2">
      <c r="A86" s="160" t="s">
        <v>180</v>
      </c>
      <c r="B86" s="161" t="s">
        <v>100</v>
      </c>
      <c r="C86" s="181" t="s">
        <v>101</v>
      </c>
      <c r="D86" s="162"/>
      <c r="E86" s="163"/>
      <c r="F86" s="164"/>
      <c r="G86" s="164">
        <f>SUMIF(AG87:AG132,"&lt;&gt;NOR",G87:G132)</f>
        <v>0</v>
      </c>
      <c r="H86" s="164"/>
      <c r="I86" s="164">
        <f>SUM(I87:I132)</f>
        <v>0</v>
      </c>
      <c r="J86" s="164"/>
      <c r="K86" s="164">
        <f>SUM(K87:K132)</f>
        <v>0</v>
      </c>
      <c r="L86" s="164"/>
      <c r="M86" s="164">
        <f>SUM(M87:M132)</f>
        <v>0</v>
      </c>
      <c r="N86" s="164"/>
      <c r="O86" s="164">
        <f>SUM(O87:O132)</f>
        <v>15.629999999999999</v>
      </c>
      <c r="P86" s="164"/>
      <c r="Q86" s="164">
        <f>SUM(Q87:Q132)</f>
        <v>0</v>
      </c>
      <c r="R86" s="164"/>
      <c r="S86" s="164"/>
      <c r="T86" s="165"/>
      <c r="U86" s="159"/>
      <c r="V86" s="159">
        <f>SUM(V87:V132)</f>
        <v>1161.3799999999999</v>
      </c>
      <c r="W86" s="159"/>
      <c r="X86" s="159"/>
      <c r="AG86" t="s">
        <v>181</v>
      </c>
    </row>
    <row r="87" spans="1:60" outlineLevel="1" x14ac:dyDescent="0.2">
      <c r="A87" s="173">
        <v>7</v>
      </c>
      <c r="B87" s="174" t="s">
        <v>996</v>
      </c>
      <c r="C87" s="182" t="s">
        <v>997</v>
      </c>
      <c r="D87" s="175" t="s">
        <v>221</v>
      </c>
      <c r="E87" s="176">
        <v>580.63499999999999</v>
      </c>
      <c r="F87" s="177"/>
      <c r="G87" s="178">
        <f>ROUND(E87*F87,2)</f>
        <v>0</v>
      </c>
      <c r="H87" s="177"/>
      <c r="I87" s="178">
        <f>ROUND(E87*H87,2)</f>
        <v>0</v>
      </c>
      <c r="J87" s="177"/>
      <c r="K87" s="178">
        <f>ROUND(E87*J87,2)</f>
        <v>0</v>
      </c>
      <c r="L87" s="178">
        <v>15</v>
      </c>
      <c r="M87" s="178">
        <f>G87*(1+L87/100)</f>
        <v>0</v>
      </c>
      <c r="N87" s="178">
        <v>3.0699999999999998E-3</v>
      </c>
      <c r="O87" s="178">
        <f>ROUND(E87*N87,2)</f>
        <v>1.78</v>
      </c>
      <c r="P87" s="178">
        <v>0</v>
      </c>
      <c r="Q87" s="178">
        <f>ROUND(E87*P87,2)</f>
        <v>0</v>
      </c>
      <c r="R87" s="178"/>
      <c r="S87" s="178" t="s">
        <v>222</v>
      </c>
      <c r="T87" s="179" t="s">
        <v>223</v>
      </c>
      <c r="U87" s="157">
        <v>0.31</v>
      </c>
      <c r="V87" s="157">
        <f>ROUND(E87*U87,2)</f>
        <v>180</v>
      </c>
      <c r="W87" s="157"/>
      <c r="X87" s="157" t="s">
        <v>187</v>
      </c>
      <c r="Y87" s="147"/>
      <c r="Z87" s="147"/>
      <c r="AA87" s="147"/>
      <c r="AB87" s="147"/>
      <c r="AC87" s="147"/>
      <c r="AD87" s="147"/>
      <c r="AE87" s="147"/>
      <c r="AF87" s="147"/>
      <c r="AG87" s="147" t="s">
        <v>188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73">
        <v>8</v>
      </c>
      <c r="B88" s="174" t="s">
        <v>998</v>
      </c>
      <c r="C88" s="182" t="s">
        <v>999</v>
      </c>
      <c r="D88" s="175" t="s">
        <v>221</v>
      </c>
      <c r="E88" s="176">
        <v>580.63499999999999</v>
      </c>
      <c r="F88" s="177"/>
      <c r="G88" s="178">
        <f>ROUND(E88*F88,2)</f>
        <v>0</v>
      </c>
      <c r="H88" s="177"/>
      <c r="I88" s="178">
        <f>ROUND(E88*H88,2)</f>
        <v>0</v>
      </c>
      <c r="J88" s="177"/>
      <c r="K88" s="178">
        <f>ROUND(E88*J88,2)</f>
        <v>0</v>
      </c>
      <c r="L88" s="178">
        <v>15</v>
      </c>
      <c r="M88" s="178">
        <f>G88*(1+L88/100)</f>
        <v>0</v>
      </c>
      <c r="N88" s="178">
        <v>3.2000000000000003E-4</v>
      </c>
      <c r="O88" s="178">
        <f>ROUND(E88*N88,2)</f>
        <v>0.19</v>
      </c>
      <c r="P88" s="178">
        <v>0</v>
      </c>
      <c r="Q88" s="178">
        <f>ROUND(E88*P88,2)</f>
        <v>0</v>
      </c>
      <c r="R88" s="178"/>
      <c r="S88" s="178" t="s">
        <v>222</v>
      </c>
      <c r="T88" s="179" t="s">
        <v>223</v>
      </c>
      <c r="U88" s="157">
        <v>8.8999999999999996E-2</v>
      </c>
      <c r="V88" s="157">
        <f>ROUND(E88*U88,2)</f>
        <v>51.68</v>
      </c>
      <c r="W88" s="157"/>
      <c r="X88" s="157" t="s">
        <v>187</v>
      </c>
      <c r="Y88" s="147"/>
      <c r="Z88" s="147"/>
      <c r="AA88" s="147"/>
      <c r="AB88" s="147"/>
      <c r="AC88" s="147"/>
      <c r="AD88" s="147"/>
      <c r="AE88" s="147"/>
      <c r="AF88" s="147"/>
      <c r="AG88" s="147" t="s">
        <v>188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66">
        <v>9</v>
      </c>
      <c r="B89" s="167" t="s">
        <v>1000</v>
      </c>
      <c r="C89" s="196" t="s">
        <v>1001</v>
      </c>
      <c r="D89" s="168" t="s">
        <v>221</v>
      </c>
      <c r="E89" s="169">
        <v>580.63499999999999</v>
      </c>
      <c r="F89" s="170"/>
      <c r="G89" s="171">
        <f>ROUND(E89*F89,2)</f>
        <v>0</v>
      </c>
      <c r="H89" s="170"/>
      <c r="I89" s="171">
        <f>ROUND(E89*H89,2)</f>
        <v>0</v>
      </c>
      <c r="J89" s="170"/>
      <c r="K89" s="171">
        <f>ROUND(E89*J89,2)</f>
        <v>0</v>
      </c>
      <c r="L89" s="171">
        <v>15</v>
      </c>
      <c r="M89" s="171">
        <f>G89*(1+L89/100)</f>
        <v>0</v>
      </c>
      <c r="N89" s="171">
        <v>2.9999999999999997E-4</v>
      </c>
      <c r="O89" s="171">
        <f>ROUND(E89*N89,2)</f>
        <v>0.17</v>
      </c>
      <c r="P89" s="171">
        <v>0</v>
      </c>
      <c r="Q89" s="171">
        <f>ROUND(E89*P89,2)</f>
        <v>0</v>
      </c>
      <c r="R89" s="171"/>
      <c r="S89" s="171" t="s">
        <v>222</v>
      </c>
      <c r="T89" s="172" t="s">
        <v>223</v>
      </c>
      <c r="U89" s="157">
        <v>8.8999999999999996E-2</v>
      </c>
      <c r="V89" s="157">
        <f>ROUND(E89*U89,2)</f>
        <v>51.68</v>
      </c>
      <c r="W89" s="157"/>
      <c r="X89" s="157" t="s">
        <v>187</v>
      </c>
      <c r="Y89" s="147"/>
      <c r="Z89" s="147"/>
      <c r="AA89" s="147"/>
      <c r="AB89" s="147"/>
      <c r="AC89" s="147"/>
      <c r="AD89" s="147"/>
      <c r="AE89" s="147"/>
      <c r="AF89" s="147"/>
      <c r="AG89" s="147" t="s">
        <v>188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54"/>
      <c r="B90" s="155"/>
      <c r="C90" s="192" t="s">
        <v>1002</v>
      </c>
      <c r="D90" s="187"/>
      <c r="E90" s="188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47"/>
      <c r="Z90" s="147"/>
      <c r="AA90" s="147"/>
      <c r="AB90" s="147"/>
      <c r="AC90" s="147"/>
      <c r="AD90" s="147"/>
      <c r="AE90" s="147"/>
      <c r="AF90" s="147"/>
      <c r="AG90" s="147" t="s">
        <v>225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54"/>
      <c r="B91" s="155"/>
      <c r="C91" s="192" t="s">
        <v>1003</v>
      </c>
      <c r="D91" s="187"/>
      <c r="E91" s="188">
        <v>36.57</v>
      </c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47"/>
      <c r="Z91" s="147"/>
      <c r="AA91" s="147"/>
      <c r="AB91" s="147"/>
      <c r="AC91" s="147"/>
      <c r="AD91" s="147"/>
      <c r="AE91" s="147"/>
      <c r="AF91" s="147"/>
      <c r="AG91" s="147" t="s">
        <v>225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54"/>
      <c r="B92" s="155"/>
      <c r="C92" s="192" t="s">
        <v>1004</v>
      </c>
      <c r="D92" s="187"/>
      <c r="E92" s="188">
        <v>40.880000000000003</v>
      </c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47"/>
      <c r="Z92" s="147"/>
      <c r="AA92" s="147"/>
      <c r="AB92" s="147"/>
      <c r="AC92" s="147"/>
      <c r="AD92" s="147"/>
      <c r="AE92" s="147"/>
      <c r="AF92" s="147"/>
      <c r="AG92" s="147" t="s">
        <v>225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54"/>
      <c r="B93" s="155"/>
      <c r="C93" s="192" t="s">
        <v>1005</v>
      </c>
      <c r="D93" s="187"/>
      <c r="E93" s="188">
        <v>53.3</v>
      </c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47"/>
      <c r="Z93" s="147"/>
      <c r="AA93" s="147"/>
      <c r="AB93" s="147"/>
      <c r="AC93" s="147"/>
      <c r="AD93" s="147"/>
      <c r="AE93" s="147"/>
      <c r="AF93" s="147"/>
      <c r="AG93" s="147" t="s">
        <v>225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54"/>
      <c r="B94" s="155"/>
      <c r="C94" s="192" t="s">
        <v>1006</v>
      </c>
      <c r="D94" s="187"/>
      <c r="E94" s="188">
        <v>28.81</v>
      </c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47"/>
      <c r="Z94" s="147"/>
      <c r="AA94" s="147"/>
      <c r="AB94" s="147"/>
      <c r="AC94" s="147"/>
      <c r="AD94" s="147"/>
      <c r="AE94" s="147"/>
      <c r="AF94" s="147"/>
      <c r="AG94" s="147" t="s">
        <v>225</v>
      </c>
      <c r="AH94" s="147">
        <v>0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54"/>
      <c r="B95" s="155"/>
      <c r="C95" s="192" t="s">
        <v>1005</v>
      </c>
      <c r="D95" s="187"/>
      <c r="E95" s="188">
        <v>53.3</v>
      </c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47"/>
      <c r="Z95" s="147"/>
      <c r="AA95" s="147"/>
      <c r="AB95" s="147"/>
      <c r="AC95" s="147"/>
      <c r="AD95" s="147"/>
      <c r="AE95" s="147"/>
      <c r="AF95" s="147"/>
      <c r="AG95" s="147" t="s">
        <v>225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54"/>
      <c r="B96" s="155"/>
      <c r="C96" s="192" t="s">
        <v>1004</v>
      </c>
      <c r="D96" s="187"/>
      <c r="E96" s="188">
        <v>40.880000000000003</v>
      </c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47"/>
      <c r="Z96" s="147"/>
      <c r="AA96" s="147"/>
      <c r="AB96" s="147"/>
      <c r="AC96" s="147"/>
      <c r="AD96" s="147"/>
      <c r="AE96" s="147"/>
      <c r="AF96" s="147"/>
      <c r="AG96" s="147" t="s">
        <v>225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54"/>
      <c r="B97" s="155"/>
      <c r="C97" s="192" t="s">
        <v>1003</v>
      </c>
      <c r="D97" s="187"/>
      <c r="E97" s="188">
        <v>36.57</v>
      </c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47"/>
      <c r="Z97" s="147"/>
      <c r="AA97" s="147"/>
      <c r="AB97" s="147"/>
      <c r="AC97" s="147"/>
      <c r="AD97" s="147"/>
      <c r="AE97" s="147"/>
      <c r="AF97" s="147"/>
      <c r="AG97" s="147" t="s">
        <v>225</v>
      </c>
      <c r="AH97" s="147">
        <v>0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54"/>
      <c r="B98" s="155"/>
      <c r="C98" s="192" t="s">
        <v>1007</v>
      </c>
      <c r="D98" s="187"/>
      <c r="E98" s="188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47"/>
      <c r="Z98" s="147"/>
      <c r="AA98" s="147"/>
      <c r="AB98" s="147"/>
      <c r="AC98" s="147"/>
      <c r="AD98" s="147"/>
      <c r="AE98" s="147"/>
      <c r="AF98" s="147"/>
      <c r="AG98" s="147" t="s">
        <v>225</v>
      </c>
      <c r="AH98" s="147">
        <v>0</v>
      </c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54"/>
      <c r="B99" s="155"/>
      <c r="C99" s="192" t="s">
        <v>1008</v>
      </c>
      <c r="D99" s="187"/>
      <c r="E99" s="188">
        <v>290.32</v>
      </c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47"/>
      <c r="Z99" s="147"/>
      <c r="AA99" s="147"/>
      <c r="AB99" s="147"/>
      <c r="AC99" s="147"/>
      <c r="AD99" s="147"/>
      <c r="AE99" s="147"/>
      <c r="AF99" s="147"/>
      <c r="AG99" s="147" t="s">
        <v>225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66">
        <v>10</v>
      </c>
      <c r="B100" s="167" t="s">
        <v>326</v>
      </c>
      <c r="C100" s="183" t="s">
        <v>327</v>
      </c>
      <c r="D100" s="168" t="s">
        <v>221</v>
      </c>
      <c r="E100" s="169">
        <v>256.56</v>
      </c>
      <c r="F100" s="170"/>
      <c r="G100" s="171">
        <f>ROUND(E100*F100,2)</f>
        <v>0</v>
      </c>
      <c r="H100" s="170"/>
      <c r="I100" s="171">
        <f>ROUND(E100*H100,2)</f>
        <v>0</v>
      </c>
      <c r="J100" s="170"/>
      <c r="K100" s="171">
        <f>ROUND(E100*J100,2)</f>
        <v>0</v>
      </c>
      <c r="L100" s="171">
        <v>15</v>
      </c>
      <c r="M100" s="171">
        <f>G100*(1+L100/100)</f>
        <v>0</v>
      </c>
      <c r="N100" s="171">
        <v>2.5000000000000001E-3</v>
      </c>
      <c r="O100" s="171">
        <f>ROUND(E100*N100,2)</f>
        <v>0.64</v>
      </c>
      <c r="P100" s="171">
        <v>0</v>
      </c>
      <c r="Q100" s="171">
        <f>ROUND(E100*P100,2)</f>
        <v>0</v>
      </c>
      <c r="R100" s="171"/>
      <c r="S100" s="171" t="s">
        <v>222</v>
      </c>
      <c r="T100" s="172" t="s">
        <v>223</v>
      </c>
      <c r="U100" s="157">
        <v>0.24</v>
      </c>
      <c r="V100" s="157">
        <f>ROUND(E100*U100,2)</f>
        <v>61.57</v>
      </c>
      <c r="W100" s="157"/>
      <c r="X100" s="157" t="s">
        <v>187</v>
      </c>
      <c r="Y100" s="147"/>
      <c r="Z100" s="147"/>
      <c r="AA100" s="147"/>
      <c r="AB100" s="147"/>
      <c r="AC100" s="147"/>
      <c r="AD100" s="147"/>
      <c r="AE100" s="147"/>
      <c r="AF100" s="147"/>
      <c r="AG100" s="147" t="s">
        <v>188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54"/>
      <c r="B101" s="155"/>
      <c r="C101" s="193" t="s">
        <v>299</v>
      </c>
      <c r="D101" s="189"/>
      <c r="E101" s="190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47"/>
      <c r="Z101" s="147"/>
      <c r="AA101" s="147"/>
      <c r="AB101" s="147"/>
      <c r="AC101" s="147"/>
      <c r="AD101" s="147"/>
      <c r="AE101" s="147"/>
      <c r="AF101" s="147"/>
      <c r="AG101" s="147" t="s">
        <v>225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54"/>
      <c r="B102" s="155"/>
      <c r="C102" s="194" t="s">
        <v>1009</v>
      </c>
      <c r="D102" s="189"/>
      <c r="E102" s="190">
        <v>23.14</v>
      </c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47"/>
      <c r="Z102" s="147"/>
      <c r="AA102" s="147"/>
      <c r="AB102" s="147"/>
      <c r="AC102" s="147"/>
      <c r="AD102" s="147"/>
      <c r="AE102" s="147"/>
      <c r="AF102" s="147"/>
      <c r="AG102" s="147" t="s">
        <v>225</v>
      </c>
      <c r="AH102" s="147">
        <v>2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1" x14ac:dyDescent="0.2">
      <c r="A103" s="154"/>
      <c r="B103" s="155"/>
      <c r="C103" s="194" t="s">
        <v>1010</v>
      </c>
      <c r="D103" s="189"/>
      <c r="E103" s="190">
        <v>-3.2</v>
      </c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47"/>
      <c r="Z103" s="147"/>
      <c r="AA103" s="147"/>
      <c r="AB103" s="147"/>
      <c r="AC103" s="147"/>
      <c r="AD103" s="147"/>
      <c r="AE103" s="147"/>
      <c r="AF103" s="147"/>
      <c r="AG103" s="147" t="s">
        <v>225</v>
      </c>
      <c r="AH103" s="147">
        <v>2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54"/>
      <c r="B104" s="155"/>
      <c r="C104" s="194" t="s">
        <v>1011</v>
      </c>
      <c r="D104" s="189"/>
      <c r="E104" s="190">
        <v>111.54</v>
      </c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47"/>
      <c r="Z104" s="147"/>
      <c r="AA104" s="147"/>
      <c r="AB104" s="147"/>
      <c r="AC104" s="147"/>
      <c r="AD104" s="147"/>
      <c r="AE104" s="147"/>
      <c r="AF104" s="147"/>
      <c r="AG104" s="147" t="s">
        <v>225</v>
      </c>
      <c r="AH104" s="147">
        <v>2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">
      <c r="A105" s="154"/>
      <c r="B105" s="155"/>
      <c r="C105" s="194" t="s">
        <v>1010</v>
      </c>
      <c r="D105" s="189"/>
      <c r="E105" s="190">
        <v>-3.2</v>
      </c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47"/>
      <c r="Z105" s="147"/>
      <c r="AA105" s="147"/>
      <c r="AB105" s="147"/>
      <c r="AC105" s="147"/>
      <c r="AD105" s="147"/>
      <c r="AE105" s="147"/>
      <c r="AF105" s="147"/>
      <c r="AG105" s="147" t="s">
        <v>225</v>
      </c>
      <c r="AH105" s="147">
        <v>2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">
      <c r="A106" s="154"/>
      <c r="B106" s="155"/>
      <c r="C106" s="193" t="s">
        <v>302</v>
      </c>
      <c r="D106" s="189"/>
      <c r="E106" s="190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47"/>
      <c r="Z106" s="147"/>
      <c r="AA106" s="147"/>
      <c r="AB106" s="147"/>
      <c r="AC106" s="147"/>
      <c r="AD106" s="147"/>
      <c r="AE106" s="147"/>
      <c r="AF106" s="147"/>
      <c r="AG106" s="147" t="s">
        <v>225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">
      <c r="A107" s="154"/>
      <c r="B107" s="155"/>
      <c r="C107" s="192" t="s">
        <v>1012</v>
      </c>
      <c r="D107" s="187"/>
      <c r="E107" s="188">
        <v>256.56</v>
      </c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47"/>
      <c r="Z107" s="147"/>
      <c r="AA107" s="147"/>
      <c r="AB107" s="147"/>
      <c r="AC107" s="147"/>
      <c r="AD107" s="147"/>
      <c r="AE107" s="147"/>
      <c r="AF107" s="147"/>
      <c r="AG107" s="147" t="s">
        <v>225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 x14ac:dyDescent="0.2">
      <c r="A108" s="173">
        <v>11</v>
      </c>
      <c r="B108" s="174" t="s">
        <v>1013</v>
      </c>
      <c r="C108" s="182" t="s">
        <v>999</v>
      </c>
      <c r="D108" s="175" t="s">
        <v>221</v>
      </c>
      <c r="E108" s="176">
        <v>256.56</v>
      </c>
      <c r="F108" s="177"/>
      <c r="G108" s="178">
        <f>ROUND(E108*F108,2)</f>
        <v>0</v>
      </c>
      <c r="H108" s="177"/>
      <c r="I108" s="178">
        <f>ROUND(E108*H108,2)</f>
        <v>0</v>
      </c>
      <c r="J108" s="177"/>
      <c r="K108" s="178">
        <f>ROUND(E108*J108,2)</f>
        <v>0</v>
      </c>
      <c r="L108" s="178">
        <v>15</v>
      </c>
      <c r="M108" s="178">
        <f>G108*(1+L108/100)</f>
        <v>0</v>
      </c>
      <c r="N108" s="178">
        <v>3.2000000000000003E-4</v>
      </c>
      <c r="O108" s="178">
        <f>ROUND(E108*N108,2)</f>
        <v>0.08</v>
      </c>
      <c r="P108" s="178">
        <v>0</v>
      </c>
      <c r="Q108" s="178">
        <f>ROUND(E108*P108,2)</f>
        <v>0</v>
      </c>
      <c r="R108" s="178"/>
      <c r="S108" s="178" t="s">
        <v>222</v>
      </c>
      <c r="T108" s="179" t="s">
        <v>223</v>
      </c>
      <c r="U108" s="157">
        <v>7.0000000000000007E-2</v>
      </c>
      <c r="V108" s="157">
        <f>ROUND(E108*U108,2)</f>
        <v>17.96</v>
      </c>
      <c r="W108" s="157"/>
      <c r="X108" s="157" t="s">
        <v>187</v>
      </c>
      <c r="Y108" s="147"/>
      <c r="Z108" s="147"/>
      <c r="AA108" s="147"/>
      <c r="AB108" s="147"/>
      <c r="AC108" s="147"/>
      <c r="AD108" s="147"/>
      <c r="AE108" s="147"/>
      <c r="AF108" s="147"/>
      <c r="AG108" s="147" t="s">
        <v>188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ht="22.5" outlineLevel="1" x14ac:dyDescent="0.2">
      <c r="A109" s="166">
        <v>12</v>
      </c>
      <c r="B109" s="167" t="s">
        <v>1014</v>
      </c>
      <c r="C109" s="183" t="s">
        <v>1015</v>
      </c>
      <c r="D109" s="168" t="s">
        <v>381</v>
      </c>
      <c r="E109" s="169">
        <v>243.48</v>
      </c>
      <c r="F109" s="170"/>
      <c r="G109" s="171">
        <f>ROUND(E109*F109,2)</f>
        <v>0</v>
      </c>
      <c r="H109" s="170"/>
      <c r="I109" s="171">
        <f>ROUND(E109*H109,2)</f>
        <v>0</v>
      </c>
      <c r="J109" s="170"/>
      <c r="K109" s="171">
        <f>ROUND(E109*J109,2)</f>
        <v>0</v>
      </c>
      <c r="L109" s="171">
        <v>15</v>
      </c>
      <c r="M109" s="171">
        <f>G109*(1+L109/100)</f>
        <v>0</v>
      </c>
      <c r="N109" s="171">
        <v>2.3800000000000002E-3</v>
      </c>
      <c r="O109" s="171">
        <f>ROUND(E109*N109,2)</f>
        <v>0.57999999999999996</v>
      </c>
      <c r="P109" s="171">
        <v>0</v>
      </c>
      <c r="Q109" s="171">
        <f>ROUND(E109*P109,2)</f>
        <v>0</v>
      </c>
      <c r="R109" s="171"/>
      <c r="S109" s="171" t="s">
        <v>222</v>
      </c>
      <c r="T109" s="172" t="s">
        <v>223</v>
      </c>
      <c r="U109" s="157">
        <v>0.18232999999999999</v>
      </c>
      <c r="V109" s="157">
        <f>ROUND(E109*U109,2)</f>
        <v>44.39</v>
      </c>
      <c r="W109" s="157"/>
      <c r="X109" s="157" t="s">
        <v>187</v>
      </c>
      <c r="Y109" s="147"/>
      <c r="Z109" s="147"/>
      <c r="AA109" s="147"/>
      <c r="AB109" s="147"/>
      <c r="AC109" s="147"/>
      <c r="AD109" s="147"/>
      <c r="AE109" s="147"/>
      <c r="AF109" s="147"/>
      <c r="AG109" s="147" t="s">
        <v>188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">
      <c r="A110" s="154"/>
      <c r="B110" s="155"/>
      <c r="C110" s="192" t="s">
        <v>1016</v>
      </c>
      <c r="D110" s="187"/>
      <c r="E110" s="188">
        <v>128.28</v>
      </c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47"/>
      <c r="Z110" s="147"/>
      <c r="AA110" s="147"/>
      <c r="AB110" s="147"/>
      <c r="AC110" s="147"/>
      <c r="AD110" s="147"/>
      <c r="AE110" s="147"/>
      <c r="AF110" s="147"/>
      <c r="AG110" s="147" t="s">
        <v>225</v>
      </c>
      <c r="AH110" s="147">
        <v>0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54"/>
      <c r="B111" s="155"/>
      <c r="C111" s="192" t="s">
        <v>1017</v>
      </c>
      <c r="D111" s="187"/>
      <c r="E111" s="188">
        <v>115.2</v>
      </c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47"/>
      <c r="Z111" s="147"/>
      <c r="AA111" s="147"/>
      <c r="AB111" s="147"/>
      <c r="AC111" s="147"/>
      <c r="AD111" s="147"/>
      <c r="AE111" s="147"/>
      <c r="AF111" s="147"/>
      <c r="AG111" s="147" t="s">
        <v>225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ht="22.5" outlineLevel="1" x14ac:dyDescent="0.2">
      <c r="A112" s="166">
        <v>13</v>
      </c>
      <c r="B112" s="167" t="s">
        <v>1018</v>
      </c>
      <c r="C112" s="183" t="s">
        <v>1019</v>
      </c>
      <c r="D112" s="168" t="s">
        <v>221</v>
      </c>
      <c r="E112" s="169">
        <v>1264.2</v>
      </c>
      <c r="F112" s="170"/>
      <c r="G112" s="171">
        <f>ROUND(E112*F112,2)</f>
        <v>0</v>
      </c>
      <c r="H112" s="170"/>
      <c r="I112" s="171">
        <f>ROUND(E112*H112,2)</f>
        <v>0</v>
      </c>
      <c r="J112" s="170"/>
      <c r="K112" s="171">
        <f>ROUND(E112*J112,2)</f>
        <v>0</v>
      </c>
      <c r="L112" s="171">
        <v>15</v>
      </c>
      <c r="M112" s="171">
        <f>G112*(1+L112/100)</f>
        <v>0</v>
      </c>
      <c r="N112" s="171">
        <v>1.9E-3</v>
      </c>
      <c r="O112" s="171">
        <f>ROUND(E112*N112,2)</f>
        <v>2.4</v>
      </c>
      <c r="P112" s="171">
        <v>0</v>
      </c>
      <c r="Q112" s="171">
        <f>ROUND(E112*P112,2)</f>
        <v>0</v>
      </c>
      <c r="R112" s="171"/>
      <c r="S112" s="171" t="s">
        <v>222</v>
      </c>
      <c r="T112" s="172" t="s">
        <v>223</v>
      </c>
      <c r="U112" s="157">
        <v>0.10918</v>
      </c>
      <c r="V112" s="157">
        <f>ROUND(E112*U112,2)</f>
        <v>138.03</v>
      </c>
      <c r="W112" s="157"/>
      <c r="X112" s="157" t="s">
        <v>187</v>
      </c>
      <c r="Y112" s="147"/>
      <c r="Z112" s="147"/>
      <c r="AA112" s="147"/>
      <c r="AB112" s="147"/>
      <c r="AC112" s="147"/>
      <c r="AD112" s="147"/>
      <c r="AE112" s="147"/>
      <c r="AF112" s="147"/>
      <c r="AG112" s="147" t="s">
        <v>188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54"/>
      <c r="B113" s="155"/>
      <c r="C113" s="192" t="s">
        <v>1002</v>
      </c>
      <c r="D113" s="187"/>
      <c r="E113" s="188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47"/>
      <c r="Z113" s="147"/>
      <c r="AA113" s="147"/>
      <c r="AB113" s="147"/>
      <c r="AC113" s="147"/>
      <c r="AD113" s="147"/>
      <c r="AE113" s="147"/>
      <c r="AF113" s="147"/>
      <c r="AG113" s="147" t="s">
        <v>225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54"/>
      <c r="B114" s="155"/>
      <c r="C114" s="192" t="s">
        <v>1020</v>
      </c>
      <c r="D114" s="187"/>
      <c r="E114" s="188">
        <v>73.06</v>
      </c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47"/>
      <c r="Z114" s="147"/>
      <c r="AA114" s="147"/>
      <c r="AB114" s="147"/>
      <c r="AC114" s="147"/>
      <c r="AD114" s="147"/>
      <c r="AE114" s="147"/>
      <c r="AF114" s="147"/>
      <c r="AG114" s="147" t="s">
        <v>225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54"/>
      <c r="B115" s="155"/>
      <c r="C115" s="192" t="s">
        <v>1021</v>
      </c>
      <c r="D115" s="187"/>
      <c r="E115" s="188">
        <v>66.48</v>
      </c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47"/>
      <c r="Z115" s="147"/>
      <c r="AA115" s="147"/>
      <c r="AB115" s="147"/>
      <c r="AC115" s="147"/>
      <c r="AD115" s="147"/>
      <c r="AE115" s="147"/>
      <c r="AF115" s="147"/>
      <c r="AG115" s="147" t="s">
        <v>225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1" x14ac:dyDescent="0.2">
      <c r="A116" s="154"/>
      <c r="B116" s="155"/>
      <c r="C116" s="192" t="s">
        <v>1022</v>
      </c>
      <c r="D116" s="187"/>
      <c r="E116" s="188">
        <v>77.88</v>
      </c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47"/>
      <c r="Z116" s="147"/>
      <c r="AA116" s="147"/>
      <c r="AB116" s="147"/>
      <c r="AC116" s="147"/>
      <c r="AD116" s="147"/>
      <c r="AE116" s="147"/>
      <c r="AF116" s="147"/>
      <c r="AG116" s="147" t="s">
        <v>225</v>
      </c>
      <c r="AH116" s="147">
        <v>0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54"/>
      <c r="B117" s="155"/>
      <c r="C117" s="192" t="s">
        <v>1023</v>
      </c>
      <c r="D117" s="187"/>
      <c r="E117" s="188">
        <v>125.3</v>
      </c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47"/>
      <c r="Z117" s="147"/>
      <c r="AA117" s="147"/>
      <c r="AB117" s="147"/>
      <c r="AC117" s="147"/>
      <c r="AD117" s="147"/>
      <c r="AE117" s="147"/>
      <c r="AF117" s="147"/>
      <c r="AG117" s="147" t="s">
        <v>225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">
      <c r="A118" s="154"/>
      <c r="B118" s="155"/>
      <c r="C118" s="192" t="s">
        <v>1024</v>
      </c>
      <c r="D118" s="187"/>
      <c r="E118" s="188">
        <v>59.48</v>
      </c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47"/>
      <c r="Z118" s="147"/>
      <c r="AA118" s="147"/>
      <c r="AB118" s="147"/>
      <c r="AC118" s="147"/>
      <c r="AD118" s="147"/>
      <c r="AE118" s="147"/>
      <c r="AF118" s="147"/>
      <c r="AG118" s="147" t="s">
        <v>225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54"/>
      <c r="B119" s="155"/>
      <c r="C119" s="192" t="s">
        <v>1025</v>
      </c>
      <c r="D119" s="187"/>
      <c r="E119" s="188">
        <v>90.36</v>
      </c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47"/>
      <c r="Z119" s="147"/>
      <c r="AA119" s="147"/>
      <c r="AB119" s="147"/>
      <c r="AC119" s="147"/>
      <c r="AD119" s="147"/>
      <c r="AE119" s="147"/>
      <c r="AF119" s="147"/>
      <c r="AG119" s="147" t="s">
        <v>225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54"/>
      <c r="B120" s="155"/>
      <c r="C120" s="192" t="s">
        <v>1021</v>
      </c>
      <c r="D120" s="187"/>
      <c r="E120" s="188">
        <v>66.48</v>
      </c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47"/>
      <c r="Z120" s="147"/>
      <c r="AA120" s="147"/>
      <c r="AB120" s="147"/>
      <c r="AC120" s="147"/>
      <c r="AD120" s="147"/>
      <c r="AE120" s="147"/>
      <c r="AF120" s="147"/>
      <c r="AG120" s="147" t="s">
        <v>225</v>
      </c>
      <c r="AH120" s="147">
        <v>0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54"/>
      <c r="B121" s="155"/>
      <c r="C121" s="192" t="s">
        <v>1020</v>
      </c>
      <c r="D121" s="187"/>
      <c r="E121" s="188">
        <v>73.06</v>
      </c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47"/>
      <c r="Z121" s="147"/>
      <c r="AA121" s="147"/>
      <c r="AB121" s="147"/>
      <c r="AC121" s="147"/>
      <c r="AD121" s="147"/>
      <c r="AE121" s="147"/>
      <c r="AF121" s="147"/>
      <c r="AG121" s="147" t="s">
        <v>225</v>
      </c>
      <c r="AH121" s="147">
        <v>0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">
      <c r="A122" s="154"/>
      <c r="B122" s="155"/>
      <c r="C122" s="192" t="s">
        <v>1007</v>
      </c>
      <c r="D122" s="187"/>
      <c r="E122" s="188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47"/>
      <c r="Z122" s="147"/>
      <c r="AA122" s="147"/>
      <c r="AB122" s="147"/>
      <c r="AC122" s="147"/>
      <c r="AD122" s="147"/>
      <c r="AE122" s="147"/>
      <c r="AF122" s="147"/>
      <c r="AG122" s="147" t="s">
        <v>225</v>
      </c>
      <c r="AH122" s="147">
        <v>0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54"/>
      <c r="B123" s="155"/>
      <c r="C123" s="192" t="s">
        <v>1026</v>
      </c>
      <c r="D123" s="187"/>
      <c r="E123" s="188">
        <v>632.1</v>
      </c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47"/>
      <c r="Z123" s="147"/>
      <c r="AA123" s="147"/>
      <c r="AB123" s="147"/>
      <c r="AC123" s="147"/>
      <c r="AD123" s="147"/>
      <c r="AE123" s="147"/>
      <c r="AF123" s="147"/>
      <c r="AG123" s="147" t="s">
        <v>225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ht="22.5" outlineLevel="1" x14ac:dyDescent="0.2">
      <c r="A124" s="166">
        <v>14</v>
      </c>
      <c r="B124" s="167" t="s">
        <v>330</v>
      </c>
      <c r="C124" s="183" t="s">
        <v>331</v>
      </c>
      <c r="D124" s="168" t="s">
        <v>221</v>
      </c>
      <c r="E124" s="169">
        <v>256.56</v>
      </c>
      <c r="F124" s="170"/>
      <c r="G124" s="171">
        <f>ROUND(E124*F124,2)</f>
        <v>0</v>
      </c>
      <c r="H124" s="170"/>
      <c r="I124" s="171">
        <f>ROUND(E124*H124,2)</f>
        <v>0</v>
      </c>
      <c r="J124" s="170"/>
      <c r="K124" s="171">
        <f>ROUND(E124*J124,2)</f>
        <v>0</v>
      </c>
      <c r="L124" s="171">
        <v>15</v>
      </c>
      <c r="M124" s="171">
        <f>G124*(1+L124/100)</f>
        <v>0</v>
      </c>
      <c r="N124" s="171">
        <v>3.6099999999999999E-3</v>
      </c>
      <c r="O124" s="171">
        <f>ROUND(E124*N124,2)</f>
        <v>0.93</v>
      </c>
      <c r="P124" s="171">
        <v>0</v>
      </c>
      <c r="Q124" s="171">
        <f>ROUND(E124*P124,2)</f>
        <v>0</v>
      </c>
      <c r="R124" s="171"/>
      <c r="S124" s="171" t="s">
        <v>222</v>
      </c>
      <c r="T124" s="172" t="s">
        <v>223</v>
      </c>
      <c r="U124" s="157">
        <v>0.36199999999999999</v>
      </c>
      <c r="V124" s="157">
        <f>ROUND(E124*U124,2)</f>
        <v>92.87</v>
      </c>
      <c r="W124" s="157"/>
      <c r="X124" s="157" t="s">
        <v>187</v>
      </c>
      <c r="Y124" s="147"/>
      <c r="Z124" s="147"/>
      <c r="AA124" s="147"/>
      <c r="AB124" s="147"/>
      <c r="AC124" s="147"/>
      <c r="AD124" s="147"/>
      <c r="AE124" s="147"/>
      <c r="AF124" s="147"/>
      <c r="AG124" s="147" t="s">
        <v>188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">
      <c r="A125" s="154"/>
      <c r="B125" s="155"/>
      <c r="C125" s="192" t="s">
        <v>1027</v>
      </c>
      <c r="D125" s="187"/>
      <c r="E125" s="188">
        <v>256.56</v>
      </c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47"/>
      <c r="Z125" s="147"/>
      <c r="AA125" s="147"/>
      <c r="AB125" s="147"/>
      <c r="AC125" s="147"/>
      <c r="AD125" s="147"/>
      <c r="AE125" s="147"/>
      <c r="AF125" s="147"/>
      <c r="AG125" s="147" t="s">
        <v>225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 x14ac:dyDescent="0.2">
      <c r="A126" s="166">
        <v>15</v>
      </c>
      <c r="B126" s="167" t="s">
        <v>1028</v>
      </c>
      <c r="C126" s="183" t="s">
        <v>1029</v>
      </c>
      <c r="D126" s="168" t="s">
        <v>316</v>
      </c>
      <c r="E126" s="169">
        <v>2</v>
      </c>
      <c r="F126" s="170"/>
      <c r="G126" s="171">
        <f>ROUND(E126*F126,2)</f>
        <v>0</v>
      </c>
      <c r="H126" s="170"/>
      <c r="I126" s="171">
        <f>ROUND(E126*H126,2)</f>
        <v>0</v>
      </c>
      <c r="J126" s="170"/>
      <c r="K126" s="171">
        <f>ROUND(E126*J126,2)</f>
        <v>0</v>
      </c>
      <c r="L126" s="171">
        <v>15</v>
      </c>
      <c r="M126" s="171">
        <f>G126*(1+L126/100)</f>
        <v>0</v>
      </c>
      <c r="N126" s="171">
        <v>5.5440000000000003E-2</v>
      </c>
      <c r="O126" s="171">
        <f>ROUND(E126*N126,2)</f>
        <v>0.11</v>
      </c>
      <c r="P126" s="171">
        <v>0</v>
      </c>
      <c r="Q126" s="171">
        <f>ROUND(E126*P126,2)</f>
        <v>0</v>
      </c>
      <c r="R126" s="171"/>
      <c r="S126" s="171" t="s">
        <v>222</v>
      </c>
      <c r="T126" s="172" t="s">
        <v>223</v>
      </c>
      <c r="U126" s="157">
        <v>0.43430000000000002</v>
      </c>
      <c r="V126" s="157">
        <f>ROUND(E126*U126,2)</f>
        <v>0.87</v>
      </c>
      <c r="W126" s="157"/>
      <c r="X126" s="157" t="s">
        <v>187</v>
      </c>
      <c r="Y126" s="147"/>
      <c r="Z126" s="147"/>
      <c r="AA126" s="147"/>
      <c r="AB126" s="147"/>
      <c r="AC126" s="147"/>
      <c r="AD126" s="147"/>
      <c r="AE126" s="147"/>
      <c r="AF126" s="147"/>
      <c r="AG126" s="147" t="s">
        <v>188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ht="22.5" outlineLevel="1" x14ac:dyDescent="0.2">
      <c r="A127" s="154"/>
      <c r="B127" s="155"/>
      <c r="C127" s="192" t="s">
        <v>1030</v>
      </c>
      <c r="D127" s="187"/>
      <c r="E127" s="188">
        <v>2</v>
      </c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47"/>
      <c r="Z127" s="147"/>
      <c r="AA127" s="147"/>
      <c r="AB127" s="147"/>
      <c r="AC127" s="147"/>
      <c r="AD127" s="147"/>
      <c r="AE127" s="147"/>
      <c r="AF127" s="147"/>
      <c r="AG127" s="147" t="s">
        <v>225</v>
      </c>
      <c r="AH127" s="147">
        <v>0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ht="33.75" outlineLevel="1" x14ac:dyDescent="0.2">
      <c r="A128" s="166">
        <v>16</v>
      </c>
      <c r="B128" s="167" t="s">
        <v>437</v>
      </c>
      <c r="C128" s="183" t="s">
        <v>1031</v>
      </c>
      <c r="D128" s="168" t="s">
        <v>221</v>
      </c>
      <c r="E128" s="169">
        <v>154.54</v>
      </c>
      <c r="F128" s="170"/>
      <c r="G128" s="171">
        <f>ROUND(E128*F128,2)</f>
        <v>0</v>
      </c>
      <c r="H128" s="170"/>
      <c r="I128" s="171">
        <f>ROUND(E128*H128,2)</f>
        <v>0</v>
      </c>
      <c r="J128" s="170"/>
      <c r="K128" s="171">
        <f>ROUND(E128*J128,2)</f>
        <v>0</v>
      </c>
      <c r="L128" s="171">
        <v>15</v>
      </c>
      <c r="M128" s="171">
        <f>G128*(1+L128/100)</f>
        <v>0</v>
      </c>
      <c r="N128" s="171">
        <v>2.4109999999999999E-2</v>
      </c>
      <c r="O128" s="171">
        <f>ROUND(E128*N128,2)</f>
        <v>3.73</v>
      </c>
      <c r="P128" s="171">
        <v>0</v>
      </c>
      <c r="Q128" s="171">
        <f>ROUND(E128*P128,2)</f>
        <v>0</v>
      </c>
      <c r="R128" s="171"/>
      <c r="S128" s="171" t="s">
        <v>222</v>
      </c>
      <c r="T128" s="172" t="s">
        <v>223</v>
      </c>
      <c r="U128" s="157">
        <v>1.0169999999999999</v>
      </c>
      <c r="V128" s="157">
        <f>ROUND(E128*U128,2)</f>
        <v>157.16999999999999</v>
      </c>
      <c r="W128" s="157"/>
      <c r="X128" s="157" t="s">
        <v>187</v>
      </c>
      <c r="Y128" s="147"/>
      <c r="Z128" s="147"/>
      <c r="AA128" s="147"/>
      <c r="AB128" s="147"/>
      <c r="AC128" s="147"/>
      <c r="AD128" s="147"/>
      <c r="AE128" s="147"/>
      <c r="AF128" s="147"/>
      <c r="AG128" s="147" t="s">
        <v>188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ht="22.5" outlineLevel="1" x14ac:dyDescent="0.2">
      <c r="A129" s="154"/>
      <c r="B129" s="155"/>
      <c r="C129" s="192" t="s">
        <v>1032</v>
      </c>
      <c r="D129" s="187"/>
      <c r="E129" s="188">
        <v>154.54</v>
      </c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47"/>
      <c r="Z129" s="147"/>
      <c r="AA129" s="147"/>
      <c r="AB129" s="147"/>
      <c r="AC129" s="147"/>
      <c r="AD129" s="147"/>
      <c r="AE129" s="147"/>
      <c r="AF129" s="147"/>
      <c r="AG129" s="147" t="s">
        <v>225</v>
      </c>
      <c r="AH129" s="147">
        <v>0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ht="22.5" outlineLevel="1" x14ac:dyDescent="0.2">
      <c r="A130" s="166">
        <v>17</v>
      </c>
      <c r="B130" s="167" t="s">
        <v>1033</v>
      </c>
      <c r="C130" s="196" t="s">
        <v>1034</v>
      </c>
      <c r="D130" s="168" t="s">
        <v>221</v>
      </c>
      <c r="E130" s="169">
        <v>426.09500000000003</v>
      </c>
      <c r="F130" s="170"/>
      <c r="G130" s="171">
        <f>ROUND(E130*F130,2)</f>
        <v>0</v>
      </c>
      <c r="H130" s="170"/>
      <c r="I130" s="171">
        <f>ROUND(E130*H130,2)</f>
        <v>0</v>
      </c>
      <c r="J130" s="170"/>
      <c r="K130" s="171">
        <f>ROUND(E130*J130,2)</f>
        <v>0</v>
      </c>
      <c r="L130" s="171">
        <v>15</v>
      </c>
      <c r="M130" s="171">
        <f>G130*(1+L130/100)</f>
        <v>0</v>
      </c>
      <c r="N130" s="171">
        <v>1.1780000000000001E-2</v>
      </c>
      <c r="O130" s="171">
        <f>ROUND(E130*N130,2)</f>
        <v>5.0199999999999996</v>
      </c>
      <c r="P130" s="171">
        <v>0</v>
      </c>
      <c r="Q130" s="171">
        <f>ROUND(E130*P130,2)</f>
        <v>0</v>
      </c>
      <c r="R130" s="171"/>
      <c r="S130" s="171" t="s">
        <v>222</v>
      </c>
      <c r="T130" s="172" t="s">
        <v>223</v>
      </c>
      <c r="U130" s="157">
        <v>0.85699999999999998</v>
      </c>
      <c r="V130" s="157">
        <f>ROUND(E130*U130,2)</f>
        <v>365.16</v>
      </c>
      <c r="W130" s="157"/>
      <c r="X130" s="157" t="s">
        <v>187</v>
      </c>
      <c r="Y130" s="147"/>
      <c r="Z130" s="147"/>
      <c r="AA130" s="147"/>
      <c r="AB130" s="147"/>
      <c r="AC130" s="147"/>
      <c r="AD130" s="147"/>
      <c r="AE130" s="147"/>
      <c r="AF130" s="147"/>
      <c r="AG130" s="147" t="s">
        <v>188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54"/>
      <c r="B131" s="155"/>
      <c r="C131" s="192" t="s">
        <v>1035</v>
      </c>
      <c r="D131" s="187"/>
      <c r="E131" s="188">
        <v>426.09500000000003</v>
      </c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47"/>
      <c r="Z131" s="147"/>
      <c r="AA131" s="147"/>
      <c r="AB131" s="147"/>
      <c r="AC131" s="147"/>
      <c r="AD131" s="147"/>
      <c r="AE131" s="147"/>
      <c r="AF131" s="147"/>
      <c r="AG131" s="147" t="s">
        <v>225</v>
      </c>
      <c r="AH131" s="147">
        <v>0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">
      <c r="A132" s="173">
        <v>18</v>
      </c>
      <c r="B132" s="174" t="s">
        <v>1036</v>
      </c>
      <c r="C132" s="182" t="s">
        <v>1037</v>
      </c>
      <c r="D132" s="175" t="s">
        <v>221</v>
      </c>
      <c r="E132" s="176">
        <v>580.63499999999999</v>
      </c>
      <c r="F132" s="177"/>
      <c r="G132" s="178">
        <f>ROUND(E132*F132,2)</f>
        <v>0</v>
      </c>
      <c r="H132" s="177"/>
      <c r="I132" s="178">
        <f>ROUND(E132*H132,2)</f>
        <v>0</v>
      </c>
      <c r="J132" s="177"/>
      <c r="K132" s="178">
        <f>ROUND(E132*J132,2)</f>
        <v>0</v>
      </c>
      <c r="L132" s="178">
        <v>15</v>
      </c>
      <c r="M132" s="178">
        <f>G132*(1+L132/100)</f>
        <v>0</v>
      </c>
      <c r="N132" s="178">
        <v>0</v>
      </c>
      <c r="O132" s="178">
        <f>ROUND(E132*N132,2)</f>
        <v>0</v>
      </c>
      <c r="P132" s="178">
        <v>0</v>
      </c>
      <c r="Q132" s="178">
        <f>ROUND(E132*P132,2)</f>
        <v>0</v>
      </c>
      <c r="R132" s="178"/>
      <c r="S132" s="178" t="s">
        <v>185</v>
      </c>
      <c r="T132" s="179" t="s">
        <v>186</v>
      </c>
      <c r="U132" s="157">
        <v>0</v>
      </c>
      <c r="V132" s="157">
        <f>ROUND(E132*U132,2)</f>
        <v>0</v>
      </c>
      <c r="W132" s="157"/>
      <c r="X132" s="157" t="s">
        <v>187</v>
      </c>
      <c r="Y132" s="147"/>
      <c r="Z132" s="147"/>
      <c r="AA132" s="147"/>
      <c r="AB132" s="147"/>
      <c r="AC132" s="147"/>
      <c r="AD132" s="147"/>
      <c r="AE132" s="147"/>
      <c r="AF132" s="147"/>
      <c r="AG132" s="147" t="s">
        <v>188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x14ac:dyDescent="0.2">
      <c r="A133" s="160" t="s">
        <v>180</v>
      </c>
      <c r="B133" s="161" t="s">
        <v>104</v>
      </c>
      <c r="C133" s="181" t="s">
        <v>105</v>
      </c>
      <c r="D133" s="162"/>
      <c r="E133" s="163"/>
      <c r="F133" s="164"/>
      <c r="G133" s="164">
        <f>SUMIF(AG134:AG152,"&lt;&gt;NOR",G134:G152)</f>
        <v>0</v>
      </c>
      <c r="H133" s="164"/>
      <c r="I133" s="164">
        <f>SUM(I134:I152)</f>
        <v>0</v>
      </c>
      <c r="J133" s="164"/>
      <c r="K133" s="164">
        <f>SUM(K134:K152)</f>
        <v>0</v>
      </c>
      <c r="L133" s="164"/>
      <c r="M133" s="164">
        <f>SUM(M134:M152)</f>
        <v>0</v>
      </c>
      <c r="N133" s="164"/>
      <c r="O133" s="164">
        <f>SUM(O134:O152)</f>
        <v>2.3199999999999998</v>
      </c>
      <c r="P133" s="164"/>
      <c r="Q133" s="164">
        <f>SUM(Q134:Q152)</f>
        <v>0</v>
      </c>
      <c r="R133" s="164"/>
      <c r="S133" s="164"/>
      <c r="T133" s="165"/>
      <c r="U133" s="159"/>
      <c r="V133" s="159">
        <f>SUM(V134:V152)</f>
        <v>107.13</v>
      </c>
      <c r="W133" s="159"/>
      <c r="X133" s="159"/>
      <c r="AG133" t="s">
        <v>181</v>
      </c>
    </row>
    <row r="134" spans="1:60" ht="22.5" outlineLevel="1" x14ac:dyDescent="0.2">
      <c r="A134" s="166">
        <v>19</v>
      </c>
      <c r="B134" s="167" t="s">
        <v>829</v>
      </c>
      <c r="C134" s="196" t="s">
        <v>1038</v>
      </c>
      <c r="D134" s="168" t="s">
        <v>221</v>
      </c>
      <c r="E134" s="169">
        <v>174.19049999999999</v>
      </c>
      <c r="F134" s="170"/>
      <c r="G134" s="171">
        <f>ROUND(E134*F134,2)</f>
        <v>0</v>
      </c>
      <c r="H134" s="170"/>
      <c r="I134" s="171">
        <f>ROUND(E134*H134,2)</f>
        <v>0</v>
      </c>
      <c r="J134" s="170"/>
      <c r="K134" s="171">
        <f>ROUND(E134*J134,2)</f>
        <v>0</v>
      </c>
      <c r="L134" s="171">
        <v>15</v>
      </c>
      <c r="M134" s="171">
        <f>G134*(1+L134/100)</f>
        <v>0</v>
      </c>
      <c r="N134" s="171">
        <v>1.6000000000000001E-3</v>
      </c>
      <c r="O134" s="171">
        <f>ROUND(E134*N134,2)</f>
        <v>0.28000000000000003</v>
      </c>
      <c r="P134" s="171">
        <v>0</v>
      </c>
      <c r="Q134" s="171">
        <f>ROUND(E134*P134,2)</f>
        <v>0</v>
      </c>
      <c r="R134" s="171"/>
      <c r="S134" s="171" t="s">
        <v>222</v>
      </c>
      <c r="T134" s="172" t="s">
        <v>223</v>
      </c>
      <c r="U134" s="157">
        <v>0.05</v>
      </c>
      <c r="V134" s="157">
        <f>ROUND(E134*U134,2)</f>
        <v>8.7100000000000009</v>
      </c>
      <c r="W134" s="157"/>
      <c r="X134" s="157" t="s">
        <v>187</v>
      </c>
      <c r="Y134" s="147"/>
      <c r="Z134" s="147"/>
      <c r="AA134" s="147"/>
      <c r="AB134" s="147"/>
      <c r="AC134" s="147"/>
      <c r="AD134" s="147"/>
      <c r="AE134" s="147"/>
      <c r="AF134" s="147"/>
      <c r="AG134" s="147" t="s">
        <v>188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">
      <c r="A135" s="154"/>
      <c r="B135" s="155"/>
      <c r="C135" s="193" t="s">
        <v>299</v>
      </c>
      <c r="D135" s="189"/>
      <c r="E135" s="190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47"/>
      <c r="Z135" s="147"/>
      <c r="AA135" s="147"/>
      <c r="AB135" s="147"/>
      <c r="AC135" s="147"/>
      <c r="AD135" s="147"/>
      <c r="AE135" s="147"/>
      <c r="AF135" s="147"/>
      <c r="AG135" s="147" t="s">
        <v>225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54"/>
      <c r="B136" s="155"/>
      <c r="C136" s="194" t="s">
        <v>1039</v>
      </c>
      <c r="D136" s="189"/>
      <c r="E136" s="190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47"/>
      <c r="Z136" s="147"/>
      <c r="AA136" s="147"/>
      <c r="AB136" s="147"/>
      <c r="AC136" s="147"/>
      <c r="AD136" s="147"/>
      <c r="AE136" s="147"/>
      <c r="AF136" s="147"/>
      <c r="AG136" s="147" t="s">
        <v>225</v>
      </c>
      <c r="AH136" s="147">
        <v>2</v>
      </c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54"/>
      <c r="B137" s="155"/>
      <c r="C137" s="194" t="s">
        <v>1040</v>
      </c>
      <c r="D137" s="189"/>
      <c r="E137" s="190">
        <v>36.57</v>
      </c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47"/>
      <c r="Z137" s="147"/>
      <c r="AA137" s="147"/>
      <c r="AB137" s="147"/>
      <c r="AC137" s="147"/>
      <c r="AD137" s="147"/>
      <c r="AE137" s="147"/>
      <c r="AF137" s="147"/>
      <c r="AG137" s="147" t="s">
        <v>225</v>
      </c>
      <c r="AH137" s="147">
        <v>2</v>
      </c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">
      <c r="A138" s="154"/>
      <c r="B138" s="155"/>
      <c r="C138" s="194" t="s">
        <v>1041</v>
      </c>
      <c r="D138" s="189"/>
      <c r="E138" s="190">
        <v>40.880000000000003</v>
      </c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47"/>
      <c r="Z138" s="147"/>
      <c r="AA138" s="147"/>
      <c r="AB138" s="147"/>
      <c r="AC138" s="147"/>
      <c r="AD138" s="147"/>
      <c r="AE138" s="147"/>
      <c r="AF138" s="147"/>
      <c r="AG138" s="147" t="s">
        <v>225</v>
      </c>
      <c r="AH138" s="147">
        <v>2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1" x14ac:dyDescent="0.2">
      <c r="A139" s="154"/>
      <c r="B139" s="155"/>
      <c r="C139" s="194" t="s">
        <v>1042</v>
      </c>
      <c r="D139" s="189"/>
      <c r="E139" s="190">
        <v>53.3</v>
      </c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47"/>
      <c r="Z139" s="147"/>
      <c r="AA139" s="147"/>
      <c r="AB139" s="147"/>
      <c r="AC139" s="147"/>
      <c r="AD139" s="147"/>
      <c r="AE139" s="147"/>
      <c r="AF139" s="147"/>
      <c r="AG139" s="147" t="s">
        <v>225</v>
      </c>
      <c r="AH139" s="147">
        <v>2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54"/>
      <c r="B140" s="155"/>
      <c r="C140" s="194" t="s">
        <v>1043</v>
      </c>
      <c r="D140" s="189"/>
      <c r="E140" s="190">
        <v>28.81</v>
      </c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47"/>
      <c r="Z140" s="147"/>
      <c r="AA140" s="147"/>
      <c r="AB140" s="147"/>
      <c r="AC140" s="147"/>
      <c r="AD140" s="147"/>
      <c r="AE140" s="147"/>
      <c r="AF140" s="147"/>
      <c r="AG140" s="147" t="s">
        <v>225</v>
      </c>
      <c r="AH140" s="147">
        <v>2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1" x14ac:dyDescent="0.2">
      <c r="A141" s="154"/>
      <c r="B141" s="155"/>
      <c r="C141" s="194" t="s">
        <v>1042</v>
      </c>
      <c r="D141" s="189"/>
      <c r="E141" s="190">
        <v>53.3</v>
      </c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47"/>
      <c r="Z141" s="147"/>
      <c r="AA141" s="147"/>
      <c r="AB141" s="147"/>
      <c r="AC141" s="147"/>
      <c r="AD141" s="147"/>
      <c r="AE141" s="147"/>
      <c r="AF141" s="147"/>
      <c r="AG141" s="147" t="s">
        <v>225</v>
      </c>
      <c r="AH141" s="147">
        <v>2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1" x14ac:dyDescent="0.2">
      <c r="A142" s="154"/>
      <c r="B142" s="155"/>
      <c r="C142" s="194" t="s">
        <v>1041</v>
      </c>
      <c r="D142" s="189"/>
      <c r="E142" s="190">
        <v>40.880000000000003</v>
      </c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47"/>
      <c r="Z142" s="147"/>
      <c r="AA142" s="147"/>
      <c r="AB142" s="147"/>
      <c r="AC142" s="147"/>
      <c r="AD142" s="147"/>
      <c r="AE142" s="147"/>
      <c r="AF142" s="147"/>
      <c r="AG142" s="147" t="s">
        <v>225</v>
      </c>
      <c r="AH142" s="147">
        <v>2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1" x14ac:dyDescent="0.2">
      <c r="A143" s="154"/>
      <c r="B143" s="155"/>
      <c r="C143" s="194" t="s">
        <v>1040</v>
      </c>
      <c r="D143" s="189"/>
      <c r="E143" s="190">
        <v>36.57</v>
      </c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47"/>
      <c r="Z143" s="147"/>
      <c r="AA143" s="147"/>
      <c r="AB143" s="147"/>
      <c r="AC143" s="147"/>
      <c r="AD143" s="147"/>
      <c r="AE143" s="147"/>
      <c r="AF143" s="147"/>
      <c r="AG143" s="147" t="s">
        <v>225</v>
      </c>
      <c r="AH143" s="147">
        <v>2</v>
      </c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1" x14ac:dyDescent="0.2">
      <c r="A144" s="154"/>
      <c r="B144" s="155"/>
      <c r="C144" s="194" t="s">
        <v>1044</v>
      </c>
      <c r="D144" s="189"/>
      <c r="E144" s="190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47"/>
      <c r="Z144" s="147"/>
      <c r="AA144" s="147"/>
      <c r="AB144" s="147"/>
      <c r="AC144" s="147"/>
      <c r="AD144" s="147"/>
      <c r="AE144" s="147"/>
      <c r="AF144" s="147"/>
      <c r="AG144" s="147" t="s">
        <v>225</v>
      </c>
      <c r="AH144" s="147">
        <v>2</v>
      </c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1" x14ac:dyDescent="0.2">
      <c r="A145" s="154"/>
      <c r="B145" s="155"/>
      <c r="C145" s="194" t="s">
        <v>1045</v>
      </c>
      <c r="D145" s="189"/>
      <c r="E145" s="190">
        <v>290.32</v>
      </c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47"/>
      <c r="Z145" s="147"/>
      <c r="AA145" s="147"/>
      <c r="AB145" s="147"/>
      <c r="AC145" s="147"/>
      <c r="AD145" s="147"/>
      <c r="AE145" s="147"/>
      <c r="AF145" s="147"/>
      <c r="AG145" s="147" t="s">
        <v>225</v>
      </c>
      <c r="AH145" s="147">
        <v>2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 x14ac:dyDescent="0.2">
      <c r="A146" s="154"/>
      <c r="B146" s="155"/>
      <c r="C146" s="193" t="s">
        <v>302</v>
      </c>
      <c r="D146" s="189"/>
      <c r="E146" s="190"/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47"/>
      <c r="Z146" s="147"/>
      <c r="AA146" s="147"/>
      <c r="AB146" s="147"/>
      <c r="AC146" s="147"/>
      <c r="AD146" s="147"/>
      <c r="AE146" s="147"/>
      <c r="AF146" s="147"/>
      <c r="AG146" s="147" t="s">
        <v>225</v>
      </c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1" x14ac:dyDescent="0.2">
      <c r="A147" s="154"/>
      <c r="B147" s="155"/>
      <c r="C147" s="192" t="s">
        <v>1046</v>
      </c>
      <c r="D147" s="187"/>
      <c r="E147" s="188">
        <v>174.19</v>
      </c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47"/>
      <c r="Z147" s="147"/>
      <c r="AA147" s="147"/>
      <c r="AB147" s="147"/>
      <c r="AC147" s="147"/>
      <c r="AD147" s="147"/>
      <c r="AE147" s="147"/>
      <c r="AF147" s="147"/>
      <c r="AG147" s="147" t="s">
        <v>225</v>
      </c>
      <c r="AH147" s="147">
        <v>0</v>
      </c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ht="22.5" outlineLevel="1" x14ac:dyDescent="0.2">
      <c r="A148" s="166">
        <v>20</v>
      </c>
      <c r="B148" s="167" t="s">
        <v>833</v>
      </c>
      <c r="C148" s="196" t="s">
        <v>1047</v>
      </c>
      <c r="D148" s="168" t="s">
        <v>221</v>
      </c>
      <c r="E148" s="169">
        <v>174.19049999999999</v>
      </c>
      <c r="F148" s="170"/>
      <c r="G148" s="171">
        <f>ROUND(E148*F148,2)</f>
        <v>0</v>
      </c>
      <c r="H148" s="170"/>
      <c r="I148" s="171">
        <f>ROUND(E148*H148,2)</f>
        <v>0</v>
      </c>
      <c r="J148" s="170"/>
      <c r="K148" s="171">
        <f>ROUND(E148*J148,2)</f>
        <v>0</v>
      </c>
      <c r="L148" s="171">
        <v>15</v>
      </c>
      <c r="M148" s="171">
        <f>G148*(1+L148/100)</f>
        <v>0</v>
      </c>
      <c r="N148" s="171">
        <v>9.7099999999999999E-3</v>
      </c>
      <c r="O148" s="171">
        <f>ROUND(E148*N148,2)</f>
        <v>1.69</v>
      </c>
      <c r="P148" s="171">
        <v>0</v>
      </c>
      <c r="Q148" s="171">
        <f>ROUND(E148*P148,2)</f>
        <v>0</v>
      </c>
      <c r="R148" s="171"/>
      <c r="S148" s="171" t="s">
        <v>222</v>
      </c>
      <c r="T148" s="172" t="s">
        <v>223</v>
      </c>
      <c r="U148" s="157">
        <v>0.38</v>
      </c>
      <c r="V148" s="157">
        <f>ROUND(E148*U148,2)</f>
        <v>66.19</v>
      </c>
      <c r="W148" s="157"/>
      <c r="X148" s="157" t="s">
        <v>187</v>
      </c>
      <c r="Y148" s="147"/>
      <c r="Z148" s="147"/>
      <c r="AA148" s="147"/>
      <c r="AB148" s="147"/>
      <c r="AC148" s="147"/>
      <c r="AD148" s="147"/>
      <c r="AE148" s="147"/>
      <c r="AF148" s="147"/>
      <c r="AG148" s="147" t="s">
        <v>188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1" x14ac:dyDescent="0.2">
      <c r="A149" s="154"/>
      <c r="B149" s="155"/>
      <c r="C149" s="192" t="s">
        <v>1046</v>
      </c>
      <c r="D149" s="187"/>
      <c r="E149" s="188">
        <v>174.19</v>
      </c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47"/>
      <c r="Z149" s="147"/>
      <c r="AA149" s="147"/>
      <c r="AB149" s="147"/>
      <c r="AC149" s="147"/>
      <c r="AD149" s="147"/>
      <c r="AE149" s="147"/>
      <c r="AF149" s="147"/>
      <c r="AG149" s="147" t="s">
        <v>225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1" x14ac:dyDescent="0.2">
      <c r="A150" s="166">
        <v>21</v>
      </c>
      <c r="B150" s="167" t="s">
        <v>537</v>
      </c>
      <c r="C150" s="183" t="s">
        <v>538</v>
      </c>
      <c r="D150" s="168" t="s">
        <v>234</v>
      </c>
      <c r="E150" s="169">
        <v>8.7095000000000002</v>
      </c>
      <c r="F150" s="170"/>
      <c r="G150" s="171">
        <f>ROUND(E150*F150,2)</f>
        <v>0</v>
      </c>
      <c r="H150" s="170"/>
      <c r="I150" s="171">
        <f>ROUND(E150*H150,2)</f>
        <v>0</v>
      </c>
      <c r="J150" s="170"/>
      <c r="K150" s="171">
        <f>ROUND(E150*J150,2)</f>
        <v>0</v>
      </c>
      <c r="L150" s="171">
        <v>15</v>
      </c>
      <c r="M150" s="171">
        <f>G150*(1+L150/100)</f>
        <v>0</v>
      </c>
      <c r="N150" s="171">
        <v>0.04</v>
      </c>
      <c r="O150" s="171">
        <f>ROUND(E150*N150,2)</f>
        <v>0.35</v>
      </c>
      <c r="P150" s="171">
        <v>0</v>
      </c>
      <c r="Q150" s="171">
        <f>ROUND(E150*P150,2)</f>
        <v>0</v>
      </c>
      <c r="R150" s="171"/>
      <c r="S150" s="171" t="s">
        <v>222</v>
      </c>
      <c r="T150" s="172" t="s">
        <v>223</v>
      </c>
      <c r="U150" s="157">
        <v>2.7</v>
      </c>
      <c r="V150" s="157">
        <f>ROUND(E150*U150,2)</f>
        <v>23.52</v>
      </c>
      <c r="W150" s="157"/>
      <c r="X150" s="157" t="s">
        <v>187</v>
      </c>
      <c r="Y150" s="147"/>
      <c r="Z150" s="147"/>
      <c r="AA150" s="147"/>
      <c r="AB150" s="147"/>
      <c r="AC150" s="147"/>
      <c r="AD150" s="147"/>
      <c r="AE150" s="147"/>
      <c r="AF150" s="147"/>
      <c r="AG150" s="147" t="s">
        <v>188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1" x14ac:dyDescent="0.2">
      <c r="A151" s="154"/>
      <c r="B151" s="155"/>
      <c r="C151" s="192" t="s">
        <v>1048</v>
      </c>
      <c r="D151" s="187"/>
      <c r="E151" s="188">
        <v>8.7095000000000002</v>
      </c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47"/>
      <c r="Z151" s="147"/>
      <c r="AA151" s="147"/>
      <c r="AB151" s="147"/>
      <c r="AC151" s="147"/>
      <c r="AD151" s="147"/>
      <c r="AE151" s="147"/>
      <c r="AF151" s="147"/>
      <c r="AG151" s="147" t="s">
        <v>225</v>
      </c>
      <c r="AH151" s="147">
        <v>0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1" x14ac:dyDescent="0.2">
      <c r="A152" s="173">
        <v>22</v>
      </c>
      <c r="B152" s="174" t="s">
        <v>662</v>
      </c>
      <c r="C152" s="182" t="s">
        <v>663</v>
      </c>
      <c r="D152" s="175" t="s">
        <v>221</v>
      </c>
      <c r="E152" s="176">
        <v>580.63499999999999</v>
      </c>
      <c r="F152" s="177"/>
      <c r="G152" s="178">
        <f>ROUND(E152*F152,2)</f>
        <v>0</v>
      </c>
      <c r="H152" s="177"/>
      <c r="I152" s="178">
        <f>ROUND(E152*H152,2)</f>
        <v>0</v>
      </c>
      <c r="J152" s="177"/>
      <c r="K152" s="178">
        <f>ROUND(E152*J152,2)</f>
        <v>0</v>
      </c>
      <c r="L152" s="178">
        <v>15</v>
      </c>
      <c r="M152" s="178">
        <f>G152*(1+L152/100)</f>
        <v>0</v>
      </c>
      <c r="N152" s="178">
        <v>0</v>
      </c>
      <c r="O152" s="178">
        <f>ROUND(E152*N152,2)</f>
        <v>0</v>
      </c>
      <c r="P152" s="178">
        <v>0</v>
      </c>
      <c r="Q152" s="178">
        <f>ROUND(E152*P152,2)</f>
        <v>0</v>
      </c>
      <c r="R152" s="178"/>
      <c r="S152" s="178" t="s">
        <v>222</v>
      </c>
      <c r="T152" s="179" t="s">
        <v>223</v>
      </c>
      <c r="U152" s="157">
        <v>1.4999999999999999E-2</v>
      </c>
      <c r="V152" s="157">
        <f>ROUND(E152*U152,2)</f>
        <v>8.7100000000000009</v>
      </c>
      <c r="W152" s="157"/>
      <c r="X152" s="157" t="s">
        <v>187</v>
      </c>
      <c r="Y152" s="147"/>
      <c r="Z152" s="147"/>
      <c r="AA152" s="147"/>
      <c r="AB152" s="147"/>
      <c r="AC152" s="147"/>
      <c r="AD152" s="147"/>
      <c r="AE152" s="147"/>
      <c r="AF152" s="147"/>
      <c r="AG152" s="147" t="s">
        <v>188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x14ac:dyDescent="0.2">
      <c r="A153" s="160" t="s">
        <v>180</v>
      </c>
      <c r="B153" s="161" t="s">
        <v>108</v>
      </c>
      <c r="C153" s="181" t="s">
        <v>109</v>
      </c>
      <c r="D153" s="162"/>
      <c r="E153" s="163"/>
      <c r="F153" s="164"/>
      <c r="G153" s="164">
        <f>SUMIF(AG154:AG177,"&lt;&gt;NOR",G154:G177)</f>
        <v>0</v>
      </c>
      <c r="H153" s="164"/>
      <c r="I153" s="164">
        <f>SUM(I154:I177)</f>
        <v>0</v>
      </c>
      <c r="J153" s="164"/>
      <c r="K153" s="164">
        <f>SUM(K154:K177)</f>
        <v>0</v>
      </c>
      <c r="L153" s="164"/>
      <c r="M153" s="164">
        <f>SUM(M154:M177)</f>
        <v>0</v>
      </c>
      <c r="N153" s="164"/>
      <c r="O153" s="164">
        <f>SUM(O154:O177)</f>
        <v>7.3999999999999995</v>
      </c>
      <c r="P153" s="164"/>
      <c r="Q153" s="164">
        <f>SUM(Q154:Q177)</f>
        <v>0</v>
      </c>
      <c r="R153" s="164"/>
      <c r="S153" s="164"/>
      <c r="T153" s="165"/>
      <c r="U153" s="159"/>
      <c r="V153" s="159">
        <f>SUM(V154:V177)</f>
        <v>474.62</v>
      </c>
      <c r="W153" s="159"/>
      <c r="X153" s="159"/>
      <c r="AG153" t="s">
        <v>181</v>
      </c>
    </row>
    <row r="154" spans="1:60" outlineLevel="1" x14ac:dyDescent="0.2">
      <c r="A154" s="173">
        <v>23</v>
      </c>
      <c r="B154" s="174" t="s">
        <v>1049</v>
      </c>
      <c r="C154" s="182" t="s">
        <v>1050</v>
      </c>
      <c r="D154" s="175" t="s">
        <v>588</v>
      </c>
      <c r="E154" s="176">
        <v>28</v>
      </c>
      <c r="F154" s="177"/>
      <c r="G154" s="178">
        <f>ROUND(E154*F154,2)</f>
        <v>0</v>
      </c>
      <c r="H154" s="177"/>
      <c r="I154" s="178">
        <f>ROUND(E154*H154,2)</f>
        <v>0</v>
      </c>
      <c r="J154" s="177"/>
      <c r="K154" s="178">
        <f>ROUND(E154*J154,2)</f>
        <v>0</v>
      </c>
      <c r="L154" s="178">
        <v>15</v>
      </c>
      <c r="M154" s="178">
        <f>G154*(1+L154/100)</f>
        <v>0</v>
      </c>
      <c r="N154" s="178">
        <v>0</v>
      </c>
      <c r="O154" s="178">
        <f>ROUND(E154*N154,2)</f>
        <v>0</v>
      </c>
      <c r="P154" s="178">
        <v>0</v>
      </c>
      <c r="Q154" s="178">
        <f>ROUND(E154*P154,2)</f>
        <v>0</v>
      </c>
      <c r="R154" s="178"/>
      <c r="S154" s="178" t="s">
        <v>185</v>
      </c>
      <c r="T154" s="179" t="s">
        <v>186</v>
      </c>
      <c r="U154" s="157">
        <v>0</v>
      </c>
      <c r="V154" s="157">
        <f>ROUND(E154*U154,2)</f>
        <v>0</v>
      </c>
      <c r="W154" s="157"/>
      <c r="X154" s="157" t="s">
        <v>187</v>
      </c>
      <c r="Y154" s="147"/>
      <c r="Z154" s="147"/>
      <c r="AA154" s="147"/>
      <c r="AB154" s="147"/>
      <c r="AC154" s="147"/>
      <c r="AD154" s="147"/>
      <c r="AE154" s="147"/>
      <c r="AF154" s="147"/>
      <c r="AG154" s="147" t="s">
        <v>188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 x14ac:dyDescent="0.2">
      <c r="A155" s="166">
        <v>24</v>
      </c>
      <c r="B155" s="167" t="s">
        <v>1051</v>
      </c>
      <c r="C155" s="183" t="s">
        <v>1052</v>
      </c>
      <c r="D155" s="168" t="s">
        <v>588</v>
      </c>
      <c r="E155" s="169">
        <v>136</v>
      </c>
      <c r="F155" s="170"/>
      <c r="G155" s="171">
        <f>ROUND(E155*F155,2)</f>
        <v>0</v>
      </c>
      <c r="H155" s="170"/>
      <c r="I155" s="171">
        <f>ROUND(E155*H155,2)</f>
        <v>0</v>
      </c>
      <c r="J155" s="170"/>
      <c r="K155" s="171">
        <f>ROUND(E155*J155,2)</f>
        <v>0</v>
      </c>
      <c r="L155" s="171">
        <v>15</v>
      </c>
      <c r="M155" s="171">
        <f>G155*(1+L155/100)</f>
        <v>0</v>
      </c>
      <c r="N155" s="171">
        <v>0</v>
      </c>
      <c r="O155" s="171">
        <f>ROUND(E155*N155,2)</f>
        <v>0</v>
      </c>
      <c r="P155" s="171">
        <v>0</v>
      </c>
      <c r="Q155" s="171">
        <f>ROUND(E155*P155,2)</f>
        <v>0</v>
      </c>
      <c r="R155" s="171"/>
      <c r="S155" s="171" t="s">
        <v>185</v>
      </c>
      <c r="T155" s="172" t="s">
        <v>186</v>
      </c>
      <c r="U155" s="157">
        <v>0</v>
      </c>
      <c r="V155" s="157">
        <f>ROUND(E155*U155,2)</f>
        <v>0</v>
      </c>
      <c r="W155" s="157"/>
      <c r="X155" s="157" t="s">
        <v>187</v>
      </c>
      <c r="Y155" s="147"/>
      <c r="Z155" s="147"/>
      <c r="AA155" s="147"/>
      <c r="AB155" s="147"/>
      <c r="AC155" s="147"/>
      <c r="AD155" s="147"/>
      <c r="AE155" s="147"/>
      <c r="AF155" s="147"/>
      <c r="AG155" s="147" t="s">
        <v>188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1" x14ac:dyDescent="0.2">
      <c r="A156" s="154"/>
      <c r="B156" s="155"/>
      <c r="C156" s="192" t="s">
        <v>1053</v>
      </c>
      <c r="D156" s="187"/>
      <c r="E156" s="188">
        <v>136</v>
      </c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47"/>
      <c r="Z156" s="147"/>
      <c r="AA156" s="147"/>
      <c r="AB156" s="147"/>
      <c r="AC156" s="147"/>
      <c r="AD156" s="147"/>
      <c r="AE156" s="147"/>
      <c r="AF156" s="147"/>
      <c r="AG156" s="147" t="s">
        <v>225</v>
      </c>
      <c r="AH156" s="147">
        <v>0</v>
      </c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1" x14ac:dyDescent="0.2">
      <c r="A157" s="166">
        <v>25</v>
      </c>
      <c r="B157" s="167" t="s">
        <v>1054</v>
      </c>
      <c r="C157" s="183" t="s">
        <v>1055</v>
      </c>
      <c r="D157" s="168" t="s">
        <v>316</v>
      </c>
      <c r="E157" s="169">
        <v>164</v>
      </c>
      <c r="F157" s="170"/>
      <c r="G157" s="171">
        <f>ROUND(E157*F157,2)</f>
        <v>0</v>
      </c>
      <c r="H157" s="170"/>
      <c r="I157" s="171">
        <f>ROUND(E157*H157,2)</f>
        <v>0</v>
      </c>
      <c r="J157" s="170"/>
      <c r="K157" s="171">
        <f>ROUND(E157*J157,2)</f>
        <v>0</v>
      </c>
      <c r="L157" s="171">
        <v>15</v>
      </c>
      <c r="M157" s="171">
        <f>G157*(1+L157/100)</f>
        <v>0</v>
      </c>
      <c r="N157" s="171">
        <v>1.8970000000000001E-2</v>
      </c>
      <c r="O157" s="171">
        <f>ROUND(E157*N157,2)</f>
        <v>3.11</v>
      </c>
      <c r="P157" s="171">
        <v>0</v>
      </c>
      <c r="Q157" s="171">
        <f>ROUND(E157*P157,2)</f>
        <v>0</v>
      </c>
      <c r="R157" s="171"/>
      <c r="S157" s="171" t="s">
        <v>222</v>
      </c>
      <c r="T157" s="172" t="s">
        <v>223</v>
      </c>
      <c r="U157" s="157">
        <v>1.86</v>
      </c>
      <c r="V157" s="157">
        <f>ROUND(E157*U157,2)</f>
        <v>305.04000000000002</v>
      </c>
      <c r="W157" s="157"/>
      <c r="X157" s="157" t="s">
        <v>187</v>
      </c>
      <c r="Y157" s="147"/>
      <c r="Z157" s="147"/>
      <c r="AA157" s="147"/>
      <c r="AB157" s="147"/>
      <c r="AC157" s="147"/>
      <c r="AD157" s="147"/>
      <c r="AE157" s="147"/>
      <c r="AF157" s="147"/>
      <c r="AG157" s="147" t="s">
        <v>188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1" x14ac:dyDescent="0.2">
      <c r="A158" s="154"/>
      <c r="B158" s="155"/>
      <c r="C158" s="192" t="s">
        <v>1056</v>
      </c>
      <c r="D158" s="187"/>
      <c r="E158" s="188">
        <v>2</v>
      </c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47"/>
      <c r="Z158" s="147"/>
      <c r="AA158" s="147"/>
      <c r="AB158" s="147"/>
      <c r="AC158" s="147"/>
      <c r="AD158" s="147"/>
      <c r="AE158" s="147"/>
      <c r="AF158" s="147"/>
      <c r="AG158" s="147" t="s">
        <v>225</v>
      </c>
      <c r="AH158" s="147">
        <v>0</v>
      </c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1" x14ac:dyDescent="0.2">
      <c r="A159" s="154"/>
      <c r="B159" s="155"/>
      <c r="C159" s="192" t="s">
        <v>1057</v>
      </c>
      <c r="D159" s="187"/>
      <c r="E159" s="188">
        <v>26</v>
      </c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47"/>
      <c r="Z159" s="147"/>
      <c r="AA159" s="147"/>
      <c r="AB159" s="147"/>
      <c r="AC159" s="147"/>
      <c r="AD159" s="147"/>
      <c r="AE159" s="147"/>
      <c r="AF159" s="147"/>
      <c r="AG159" s="147" t="s">
        <v>225</v>
      </c>
      <c r="AH159" s="147">
        <v>0</v>
      </c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1" x14ac:dyDescent="0.2">
      <c r="A160" s="154"/>
      <c r="B160" s="155"/>
      <c r="C160" s="192" t="s">
        <v>1058</v>
      </c>
      <c r="D160" s="187"/>
      <c r="E160" s="188">
        <v>120</v>
      </c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47"/>
      <c r="Z160" s="147"/>
      <c r="AA160" s="147"/>
      <c r="AB160" s="147"/>
      <c r="AC160" s="147"/>
      <c r="AD160" s="147"/>
      <c r="AE160" s="147"/>
      <c r="AF160" s="147"/>
      <c r="AG160" s="147" t="s">
        <v>225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1" x14ac:dyDescent="0.2">
      <c r="A161" s="154"/>
      <c r="B161" s="155"/>
      <c r="C161" s="192" t="s">
        <v>1059</v>
      </c>
      <c r="D161" s="187"/>
      <c r="E161" s="188">
        <v>16</v>
      </c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47"/>
      <c r="Z161" s="147"/>
      <c r="AA161" s="147"/>
      <c r="AB161" s="147"/>
      <c r="AC161" s="147"/>
      <c r="AD161" s="147"/>
      <c r="AE161" s="147"/>
      <c r="AF161" s="147"/>
      <c r="AG161" s="147" t="s">
        <v>225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ht="22.5" outlineLevel="1" x14ac:dyDescent="0.2">
      <c r="A162" s="166">
        <v>26</v>
      </c>
      <c r="B162" s="167" t="s">
        <v>572</v>
      </c>
      <c r="C162" s="183" t="s">
        <v>1060</v>
      </c>
      <c r="D162" s="168" t="s">
        <v>316</v>
      </c>
      <c r="E162" s="169">
        <v>164</v>
      </c>
      <c r="F162" s="170"/>
      <c r="G162" s="171">
        <f>ROUND(E162*F162,2)</f>
        <v>0</v>
      </c>
      <c r="H162" s="170"/>
      <c r="I162" s="171">
        <f>ROUND(E162*H162,2)</f>
        <v>0</v>
      </c>
      <c r="J162" s="170"/>
      <c r="K162" s="171">
        <f>ROUND(E162*J162,2)</f>
        <v>0</v>
      </c>
      <c r="L162" s="171">
        <v>15</v>
      </c>
      <c r="M162" s="171">
        <f>G162*(1+L162/100)</f>
        <v>0</v>
      </c>
      <c r="N162" s="171">
        <v>0</v>
      </c>
      <c r="O162" s="171">
        <f>ROUND(E162*N162,2)</f>
        <v>0</v>
      </c>
      <c r="P162" s="171">
        <v>0</v>
      </c>
      <c r="Q162" s="171">
        <f>ROUND(E162*P162,2)</f>
        <v>0</v>
      </c>
      <c r="R162" s="171"/>
      <c r="S162" s="171" t="s">
        <v>185</v>
      </c>
      <c r="T162" s="172" t="s">
        <v>186</v>
      </c>
      <c r="U162" s="157">
        <v>0</v>
      </c>
      <c r="V162" s="157">
        <f>ROUND(E162*U162,2)</f>
        <v>0</v>
      </c>
      <c r="W162" s="157"/>
      <c r="X162" s="157" t="s">
        <v>187</v>
      </c>
      <c r="Y162" s="147"/>
      <c r="Z162" s="147"/>
      <c r="AA162" s="147"/>
      <c r="AB162" s="147"/>
      <c r="AC162" s="147"/>
      <c r="AD162" s="147"/>
      <c r="AE162" s="147"/>
      <c r="AF162" s="147"/>
      <c r="AG162" s="147" t="s">
        <v>188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1" x14ac:dyDescent="0.2">
      <c r="A163" s="154"/>
      <c r="B163" s="155"/>
      <c r="C163" s="192" t="s">
        <v>1061</v>
      </c>
      <c r="D163" s="187"/>
      <c r="E163" s="188">
        <v>2</v>
      </c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47"/>
      <c r="Z163" s="147"/>
      <c r="AA163" s="147"/>
      <c r="AB163" s="147"/>
      <c r="AC163" s="147"/>
      <c r="AD163" s="147"/>
      <c r="AE163" s="147"/>
      <c r="AF163" s="147"/>
      <c r="AG163" s="147" t="s">
        <v>225</v>
      </c>
      <c r="AH163" s="147">
        <v>0</v>
      </c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54"/>
      <c r="B164" s="155"/>
      <c r="C164" s="192" t="s">
        <v>1062</v>
      </c>
      <c r="D164" s="187"/>
      <c r="E164" s="188">
        <v>26</v>
      </c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47"/>
      <c r="Z164" s="147"/>
      <c r="AA164" s="147"/>
      <c r="AB164" s="147"/>
      <c r="AC164" s="147"/>
      <c r="AD164" s="147"/>
      <c r="AE164" s="147"/>
      <c r="AF164" s="147"/>
      <c r="AG164" s="147" t="s">
        <v>225</v>
      </c>
      <c r="AH164" s="147">
        <v>0</v>
      </c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 x14ac:dyDescent="0.2">
      <c r="A165" s="154"/>
      <c r="B165" s="155"/>
      <c r="C165" s="192" t="s">
        <v>1063</v>
      </c>
      <c r="D165" s="187"/>
      <c r="E165" s="188">
        <v>120</v>
      </c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47"/>
      <c r="Z165" s="147"/>
      <c r="AA165" s="147"/>
      <c r="AB165" s="147"/>
      <c r="AC165" s="147"/>
      <c r="AD165" s="147"/>
      <c r="AE165" s="147"/>
      <c r="AF165" s="147"/>
      <c r="AG165" s="147" t="s">
        <v>225</v>
      </c>
      <c r="AH165" s="147">
        <v>0</v>
      </c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1" x14ac:dyDescent="0.2">
      <c r="A166" s="154"/>
      <c r="B166" s="155"/>
      <c r="C166" s="192" t="s">
        <v>1059</v>
      </c>
      <c r="D166" s="187"/>
      <c r="E166" s="188">
        <v>16</v>
      </c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47"/>
      <c r="Z166" s="147"/>
      <c r="AA166" s="147"/>
      <c r="AB166" s="147"/>
      <c r="AC166" s="147"/>
      <c r="AD166" s="147"/>
      <c r="AE166" s="147"/>
      <c r="AF166" s="147"/>
      <c r="AG166" s="147" t="s">
        <v>225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1" x14ac:dyDescent="0.2">
      <c r="A167" s="173">
        <v>27</v>
      </c>
      <c r="B167" s="174" t="s">
        <v>1064</v>
      </c>
      <c r="C167" s="182" t="s">
        <v>1065</v>
      </c>
      <c r="D167" s="175" t="s">
        <v>316</v>
      </c>
      <c r="E167" s="176">
        <v>164</v>
      </c>
      <c r="F167" s="177"/>
      <c r="G167" s="178">
        <f>ROUND(E167*F167,2)</f>
        <v>0</v>
      </c>
      <c r="H167" s="177"/>
      <c r="I167" s="178">
        <f>ROUND(E167*H167,2)</f>
        <v>0</v>
      </c>
      <c r="J167" s="177"/>
      <c r="K167" s="178">
        <f>ROUND(E167*J167,2)</f>
        <v>0</v>
      </c>
      <c r="L167" s="178">
        <v>15</v>
      </c>
      <c r="M167" s="178">
        <f>G167*(1+L167/100)</f>
        <v>0</v>
      </c>
      <c r="N167" s="178">
        <v>0</v>
      </c>
      <c r="O167" s="178">
        <f>ROUND(E167*N167,2)</f>
        <v>0</v>
      </c>
      <c r="P167" s="178">
        <v>0</v>
      </c>
      <c r="Q167" s="178">
        <f>ROUND(E167*P167,2)</f>
        <v>0</v>
      </c>
      <c r="R167" s="178"/>
      <c r="S167" s="178" t="s">
        <v>222</v>
      </c>
      <c r="T167" s="179" t="s">
        <v>223</v>
      </c>
      <c r="U167" s="157">
        <v>1.034</v>
      </c>
      <c r="V167" s="157">
        <f>ROUND(E167*U167,2)</f>
        <v>169.58</v>
      </c>
      <c r="W167" s="157"/>
      <c r="X167" s="157" t="s">
        <v>187</v>
      </c>
      <c r="Y167" s="147"/>
      <c r="Z167" s="147"/>
      <c r="AA167" s="147"/>
      <c r="AB167" s="147"/>
      <c r="AC167" s="147"/>
      <c r="AD167" s="147"/>
      <c r="AE167" s="147"/>
      <c r="AF167" s="147"/>
      <c r="AG167" s="147" t="s">
        <v>294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1" x14ac:dyDescent="0.2">
      <c r="A168" s="166">
        <v>28</v>
      </c>
      <c r="B168" s="167" t="s">
        <v>1066</v>
      </c>
      <c r="C168" s="183" t="s">
        <v>1067</v>
      </c>
      <c r="D168" s="168" t="s">
        <v>316</v>
      </c>
      <c r="E168" s="169">
        <v>136</v>
      </c>
      <c r="F168" s="170"/>
      <c r="G168" s="171">
        <f>ROUND(E168*F168,2)</f>
        <v>0</v>
      </c>
      <c r="H168" s="170"/>
      <c r="I168" s="171">
        <f>ROUND(E168*H168,2)</f>
        <v>0</v>
      </c>
      <c r="J168" s="170"/>
      <c r="K168" s="171">
        <f>ROUND(E168*J168,2)</f>
        <v>0</v>
      </c>
      <c r="L168" s="171">
        <v>15</v>
      </c>
      <c r="M168" s="171">
        <f>G168*(1+L168/100)</f>
        <v>0</v>
      </c>
      <c r="N168" s="171">
        <v>1.0449999999999999E-2</v>
      </c>
      <c r="O168" s="171">
        <f>ROUND(E168*N168,2)</f>
        <v>1.42</v>
      </c>
      <c r="P168" s="171">
        <v>0</v>
      </c>
      <c r="Q168" s="171">
        <f>ROUND(E168*P168,2)</f>
        <v>0</v>
      </c>
      <c r="R168" s="171" t="s">
        <v>269</v>
      </c>
      <c r="S168" s="171" t="s">
        <v>222</v>
      </c>
      <c r="T168" s="172" t="s">
        <v>223</v>
      </c>
      <c r="U168" s="157">
        <v>0</v>
      </c>
      <c r="V168" s="157">
        <f>ROUND(E168*U168,2)</f>
        <v>0</v>
      </c>
      <c r="W168" s="157"/>
      <c r="X168" s="157" t="s">
        <v>270</v>
      </c>
      <c r="Y168" s="147"/>
      <c r="Z168" s="147"/>
      <c r="AA168" s="147"/>
      <c r="AB168" s="147"/>
      <c r="AC168" s="147"/>
      <c r="AD168" s="147"/>
      <c r="AE168" s="147"/>
      <c r="AF168" s="147"/>
      <c r="AG168" s="147" t="s">
        <v>271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1" x14ac:dyDescent="0.2">
      <c r="A169" s="154"/>
      <c r="B169" s="155"/>
      <c r="C169" s="192" t="s">
        <v>1063</v>
      </c>
      <c r="D169" s="187"/>
      <c r="E169" s="188">
        <v>120</v>
      </c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47"/>
      <c r="Z169" s="147"/>
      <c r="AA169" s="147"/>
      <c r="AB169" s="147"/>
      <c r="AC169" s="147"/>
      <c r="AD169" s="147"/>
      <c r="AE169" s="147"/>
      <c r="AF169" s="147"/>
      <c r="AG169" s="147" t="s">
        <v>225</v>
      </c>
      <c r="AH169" s="147">
        <v>0</v>
      </c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1" x14ac:dyDescent="0.2">
      <c r="A170" s="154"/>
      <c r="B170" s="155"/>
      <c r="C170" s="192" t="s">
        <v>1059</v>
      </c>
      <c r="D170" s="187"/>
      <c r="E170" s="188">
        <v>16</v>
      </c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47"/>
      <c r="Z170" s="147"/>
      <c r="AA170" s="147"/>
      <c r="AB170" s="147"/>
      <c r="AC170" s="147"/>
      <c r="AD170" s="147"/>
      <c r="AE170" s="147"/>
      <c r="AF170" s="147"/>
      <c r="AG170" s="147" t="s">
        <v>225</v>
      </c>
      <c r="AH170" s="147">
        <v>0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1" x14ac:dyDescent="0.2">
      <c r="A171" s="173">
        <v>29</v>
      </c>
      <c r="B171" s="174" t="s">
        <v>1068</v>
      </c>
      <c r="C171" s="182" t="s">
        <v>1069</v>
      </c>
      <c r="D171" s="175" t="s">
        <v>316</v>
      </c>
      <c r="E171" s="176">
        <v>28</v>
      </c>
      <c r="F171" s="177"/>
      <c r="G171" s="178">
        <f>ROUND(E171*F171,2)</f>
        <v>0</v>
      </c>
      <c r="H171" s="177"/>
      <c r="I171" s="178">
        <f>ROUND(E171*H171,2)</f>
        <v>0</v>
      </c>
      <c r="J171" s="177"/>
      <c r="K171" s="178">
        <f>ROUND(E171*J171,2)</f>
        <v>0</v>
      </c>
      <c r="L171" s="178">
        <v>15</v>
      </c>
      <c r="M171" s="178">
        <f>G171*(1+L171/100)</f>
        <v>0</v>
      </c>
      <c r="N171" s="178">
        <v>1.081E-2</v>
      </c>
      <c r="O171" s="178">
        <f>ROUND(E171*N171,2)</f>
        <v>0.3</v>
      </c>
      <c r="P171" s="178">
        <v>0</v>
      </c>
      <c r="Q171" s="178">
        <f>ROUND(E171*P171,2)</f>
        <v>0</v>
      </c>
      <c r="R171" s="178" t="s">
        <v>269</v>
      </c>
      <c r="S171" s="178" t="s">
        <v>222</v>
      </c>
      <c r="T171" s="179" t="s">
        <v>223</v>
      </c>
      <c r="U171" s="157">
        <v>0</v>
      </c>
      <c r="V171" s="157">
        <f>ROUND(E171*U171,2)</f>
        <v>0</v>
      </c>
      <c r="W171" s="157"/>
      <c r="X171" s="157" t="s">
        <v>270</v>
      </c>
      <c r="Y171" s="147"/>
      <c r="Z171" s="147"/>
      <c r="AA171" s="147"/>
      <c r="AB171" s="147"/>
      <c r="AC171" s="147"/>
      <c r="AD171" s="147"/>
      <c r="AE171" s="147"/>
      <c r="AF171" s="147"/>
      <c r="AG171" s="147" t="s">
        <v>271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ht="22.5" outlineLevel="1" x14ac:dyDescent="0.2">
      <c r="A172" s="166">
        <v>30</v>
      </c>
      <c r="B172" s="167" t="s">
        <v>1070</v>
      </c>
      <c r="C172" s="183" t="s">
        <v>1071</v>
      </c>
      <c r="D172" s="168" t="s">
        <v>316</v>
      </c>
      <c r="E172" s="169">
        <v>136</v>
      </c>
      <c r="F172" s="170"/>
      <c r="G172" s="171">
        <f>ROUND(E172*F172,2)</f>
        <v>0</v>
      </c>
      <c r="H172" s="170"/>
      <c r="I172" s="171">
        <f>ROUND(E172*H172,2)</f>
        <v>0</v>
      </c>
      <c r="J172" s="170"/>
      <c r="K172" s="171">
        <f>ROUND(E172*J172,2)</f>
        <v>0</v>
      </c>
      <c r="L172" s="171">
        <v>15</v>
      </c>
      <c r="M172" s="171">
        <f>G172*(1+L172/100)</f>
        <v>0</v>
      </c>
      <c r="N172" s="171">
        <v>1.4999999999999999E-2</v>
      </c>
      <c r="O172" s="171">
        <f>ROUND(E172*N172,2)</f>
        <v>2.04</v>
      </c>
      <c r="P172" s="171">
        <v>0</v>
      </c>
      <c r="Q172" s="171">
        <f>ROUND(E172*P172,2)</f>
        <v>0</v>
      </c>
      <c r="R172" s="171" t="s">
        <v>269</v>
      </c>
      <c r="S172" s="171" t="s">
        <v>222</v>
      </c>
      <c r="T172" s="172" t="s">
        <v>223</v>
      </c>
      <c r="U172" s="157">
        <v>0</v>
      </c>
      <c r="V172" s="157">
        <f>ROUND(E172*U172,2)</f>
        <v>0</v>
      </c>
      <c r="W172" s="157"/>
      <c r="X172" s="157" t="s">
        <v>270</v>
      </c>
      <c r="Y172" s="147"/>
      <c r="Z172" s="147"/>
      <c r="AA172" s="147"/>
      <c r="AB172" s="147"/>
      <c r="AC172" s="147"/>
      <c r="AD172" s="147"/>
      <c r="AE172" s="147"/>
      <c r="AF172" s="147"/>
      <c r="AG172" s="147" t="s">
        <v>271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1" x14ac:dyDescent="0.2">
      <c r="A173" s="154"/>
      <c r="B173" s="155"/>
      <c r="C173" s="192" t="s">
        <v>1072</v>
      </c>
      <c r="D173" s="187"/>
      <c r="E173" s="188">
        <v>136</v>
      </c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47"/>
      <c r="Z173" s="147"/>
      <c r="AA173" s="147"/>
      <c r="AB173" s="147"/>
      <c r="AC173" s="147"/>
      <c r="AD173" s="147"/>
      <c r="AE173" s="147"/>
      <c r="AF173" s="147"/>
      <c r="AG173" s="147" t="s">
        <v>225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ht="22.5" outlineLevel="1" x14ac:dyDescent="0.2">
      <c r="A174" s="173">
        <v>31</v>
      </c>
      <c r="B174" s="174" t="s">
        <v>1073</v>
      </c>
      <c r="C174" s="182" t="s">
        <v>1074</v>
      </c>
      <c r="D174" s="175" t="s">
        <v>316</v>
      </c>
      <c r="E174" s="176">
        <v>28</v>
      </c>
      <c r="F174" s="177"/>
      <c r="G174" s="178">
        <f>ROUND(E174*F174,2)</f>
        <v>0</v>
      </c>
      <c r="H174" s="177"/>
      <c r="I174" s="178">
        <f>ROUND(E174*H174,2)</f>
        <v>0</v>
      </c>
      <c r="J174" s="177"/>
      <c r="K174" s="178">
        <f>ROUND(E174*J174,2)</f>
        <v>0</v>
      </c>
      <c r="L174" s="178">
        <v>15</v>
      </c>
      <c r="M174" s="178">
        <f>G174*(1+L174/100)</f>
        <v>0</v>
      </c>
      <c r="N174" s="178">
        <v>1.9E-2</v>
      </c>
      <c r="O174" s="178">
        <f>ROUND(E174*N174,2)</f>
        <v>0.53</v>
      </c>
      <c r="P174" s="178">
        <v>0</v>
      </c>
      <c r="Q174" s="178">
        <f>ROUND(E174*P174,2)</f>
        <v>0</v>
      </c>
      <c r="R174" s="178" t="s">
        <v>269</v>
      </c>
      <c r="S174" s="178" t="s">
        <v>222</v>
      </c>
      <c r="T174" s="179" t="s">
        <v>223</v>
      </c>
      <c r="U174" s="157">
        <v>0</v>
      </c>
      <c r="V174" s="157">
        <f>ROUND(E174*U174,2)</f>
        <v>0</v>
      </c>
      <c r="W174" s="157"/>
      <c r="X174" s="157" t="s">
        <v>270</v>
      </c>
      <c r="Y174" s="147"/>
      <c r="Z174" s="147"/>
      <c r="AA174" s="147"/>
      <c r="AB174" s="147"/>
      <c r="AC174" s="147"/>
      <c r="AD174" s="147"/>
      <c r="AE174" s="147"/>
      <c r="AF174" s="147"/>
      <c r="AG174" s="147" t="s">
        <v>271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ht="22.5" outlineLevel="1" x14ac:dyDescent="0.2">
      <c r="A175" s="166">
        <v>32</v>
      </c>
      <c r="B175" s="167" t="s">
        <v>1075</v>
      </c>
      <c r="C175" s="183" t="s">
        <v>1076</v>
      </c>
      <c r="D175" s="168" t="s">
        <v>588</v>
      </c>
      <c r="E175" s="169">
        <v>392</v>
      </c>
      <c r="F175" s="170"/>
      <c r="G175" s="171">
        <f>ROUND(E175*F175,2)</f>
        <v>0</v>
      </c>
      <c r="H175" s="170"/>
      <c r="I175" s="171">
        <f>ROUND(E175*H175,2)</f>
        <v>0</v>
      </c>
      <c r="J175" s="170"/>
      <c r="K175" s="171">
        <f>ROUND(E175*J175,2)</f>
        <v>0</v>
      </c>
      <c r="L175" s="171">
        <v>15</v>
      </c>
      <c r="M175" s="171">
        <f>G175*(1+L175/100)</f>
        <v>0</v>
      </c>
      <c r="N175" s="171">
        <v>0</v>
      </c>
      <c r="O175" s="171">
        <f>ROUND(E175*N175,2)</f>
        <v>0</v>
      </c>
      <c r="P175" s="171">
        <v>0</v>
      </c>
      <c r="Q175" s="171">
        <f>ROUND(E175*P175,2)</f>
        <v>0</v>
      </c>
      <c r="R175" s="171"/>
      <c r="S175" s="171" t="s">
        <v>185</v>
      </c>
      <c r="T175" s="172" t="s">
        <v>186</v>
      </c>
      <c r="U175" s="157">
        <v>0</v>
      </c>
      <c r="V175" s="157">
        <f>ROUND(E175*U175,2)</f>
        <v>0</v>
      </c>
      <c r="W175" s="157"/>
      <c r="X175" s="157" t="s">
        <v>270</v>
      </c>
      <c r="Y175" s="147"/>
      <c r="Z175" s="147"/>
      <c r="AA175" s="147"/>
      <c r="AB175" s="147"/>
      <c r="AC175" s="147"/>
      <c r="AD175" s="147"/>
      <c r="AE175" s="147"/>
      <c r="AF175" s="147"/>
      <c r="AG175" s="147" t="s">
        <v>377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">
      <c r="A176" s="154"/>
      <c r="B176" s="155"/>
      <c r="C176" s="192" t="s">
        <v>1077</v>
      </c>
      <c r="D176" s="187"/>
      <c r="E176" s="188">
        <v>272</v>
      </c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47"/>
      <c r="Z176" s="147"/>
      <c r="AA176" s="147"/>
      <c r="AB176" s="147"/>
      <c r="AC176" s="147"/>
      <c r="AD176" s="147"/>
      <c r="AE176" s="147"/>
      <c r="AF176" s="147"/>
      <c r="AG176" s="147" t="s">
        <v>225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1" x14ac:dyDescent="0.2">
      <c r="A177" s="154"/>
      <c r="B177" s="155"/>
      <c r="C177" s="192" t="s">
        <v>1078</v>
      </c>
      <c r="D177" s="187"/>
      <c r="E177" s="188">
        <v>120</v>
      </c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47"/>
      <c r="Z177" s="147"/>
      <c r="AA177" s="147"/>
      <c r="AB177" s="147"/>
      <c r="AC177" s="147"/>
      <c r="AD177" s="147"/>
      <c r="AE177" s="147"/>
      <c r="AF177" s="147"/>
      <c r="AG177" s="147" t="s">
        <v>225</v>
      </c>
      <c r="AH177" s="147">
        <v>0</v>
      </c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x14ac:dyDescent="0.2">
      <c r="A178" s="160" t="s">
        <v>180</v>
      </c>
      <c r="B178" s="161" t="s">
        <v>110</v>
      </c>
      <c r="C178" s="181" t="s">
        <v>111</v>
      </c>
      <c r="D178" s="162"/>
      <c r="E178" s="163"/>
      <c r="F178" s="164"/>
      <c r="G178" s="164">
        <f>SUMIF(AG179:AG179,"&lt;&gt;NOR",G179:G179)</f>
        <v>0</v>
      </c>
      <c r="H178" s="164"/>
      <c r="I178" s="164">
        <f>SUM(I179:I179)</f>
        <v>0</v>
      </c>
      <c r="J178" s="164"/>
      <c r="K178" s="164">
        <f>SUM(K179:K179)</f>
        <v>0</v>
      </c>
      <c r="L178" s="164"/>
      <c r="M178" s="164">
        <f>SUM(M179:M179)</f>
        <v>0</v>
      </c>
      <c r="N178" s="164"/>
      <c r="O178" s="164">
        <f>SUM(O179:O179)</f>
        <v>0.7</v>
      </c>
      <c r="P178" s="164"/>
      <c r="Q178" s="164">
        <f>SUM(Q179:Q179)</f>
        <v>0</v>
      </c>
      <c r="R178" s="164"/>
      <c r="S178" s="164"/>
      <c r="T178" s="165"/>
      <c r="U178" s="159"/>
      <c r="V178" s="159">
        <f>SUM(V179:V179)</f>
        <v>102.77</v>
      </c>
      <c r="W178" s="159"/>
      <c r="X178" s="159"/>
      <c r="AG178" t="s">
        <v>181</v>
      </c>
    </row>
    <row r="179" spans="1:60" outlineLevel="1" x14ac:dyDescent="0.2">
      <c r="A179" s="173">
        <v>33</v>
      </c>
      <c r="B179" s="174" t="s">
        <v>1079</v>
      </c>
      <c r="C179" s="182" t="s">
        <v>1080</v>
      </c>
      <c r="D179" s="175" t="s">
        <v>221</v>
      </c>
      <c r="E179" s="176">
        <v>580.63499999999999</v>
      </c>
      <c r="F179" s="177"/>
      <c r="G179" s="178">
        <f>ROUND(E179*F179,2)</f>
        <v>0</v>
      </c>
      <c r="H179" s="177"/>
      <c r="I179" s="178">
        <f>ROUND(E179*H179,2)</f>
        <v>0</v>
      </c>
      <c r="J179" s="177"/>
      <c r="K179" s="178">
        <f>ROUND(E179*J179,2)</f>
        <v>0</v>
      </c>
      <c r="L179" s="178">
        <v>15</v>
      </c>
      <c r="M179" s="178">
        <f>G179*(1+L179/100)</f>
        <v>0</v>
      </c>
      <c r="N179" s="178">
        <v>1.2099999999999999E-3</v>
      </c>
      <c r="O179" s="178">
        <f>ROUND(E179*N179,2)</f>
        <v>0.7</v>
      </c>
      <c r="P179" s="178">
        <v>0</v>
      </c>
      <c r="Q179" s="178">
        <f>ROUND(E179*P179,2)</f>
        <v>0</v>
      </c>
      <c r="R179" s="178"/>
      <c r="S179" s="178" t="s">
        <v>222</v>
      </c>
      <c r="T179" s="179" t="s">
        <v>223</v>
      </c>
      <c r="U179" s="157">
        <v>0.17699999999999999</v>
      </c>
      <c r="V179" s="157">
        <f>ROUND(E179*U179,2)</f>
        <v>102.77</v>
      </c>
      <c r="W179" s="157"/>
      <c r="X179" s="157" t="s">
        <v>187</v>
      </c>
      <c r="Y179" s="147"/>
      <c r="Z179" s="147"/>
      <c r="AA179" s="147"/>
      <c r="AB179" s="147"/>
      <c r="AC179" s="147"/>
      <c r="AD179" s="147"/>
      <c r="AE179" s="147"/>
      <c r="AF179" s="147"/>
      <c r="AG179" s="147" t="s">
        <v>188</v>
      </c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x14ac:dyDescent="0.2">
      <c r="A180" s="160" t="s">
        <v>180</v>
      </c>
      <c r="B180" s="161" t="s">
        <v>114</v>
      </c>
      <c r="C180" s="181" t="s">
        <v>115</v>
      </c>
      <c r="D180" s="162"/>
      <c r="E180" s="163"/>
      <c r="F180" s="164"/>
      <c r="G180" s="164">
        <f>SUMIF(AG181:AG195,"&lt;&gt;NOR",G181:G195)</f>
        <v>0</v>
      </c>
      <c r="H180" s="164"/>
      <c r="I180" s="164">
        <f>SUM(I181:I195)</f>
        <v>0</v>
      </c>
      <c r="J180" s="164"/>
      <c r="K180" s="164">
        <f>SUM(K181:K195)</f>
        <v>0</v>
      </c>
      <c r="L180" s="164"/>
      <c r="M180" s="164">
        <f>SUM(M181:M195)</f>
        <v>0</v>
      </c>
      <c r="N180" s="164"/>
      <c r="O180" s="164">
        <f>SUM(O181:O195)</f>
        <v>0</v>
      </c>
      <c r="P180" s="164"/>
      <c r="Q180" s="164">
        <f>SUM(Q181:Q195)</f>
        <v>2.8099999999999996</v>
      </c>
      <c r="R180" s="164"/>
      <c r="S180" s="164"/>
      <c r="T180" s="165"/>
      <c r="U180" s="159"/>
      <c r="V180" s="159">
        <f>SUM(V181:V195)</f>
        <v>19.32</v>
      </c>
      <c r="W180" s="159"/>
      <c r="X180" s="159"/>
      <c r="AG180" t="s">
        <v>181</v>
      </c>
    </row>
    <row r="181" spans="1:60" outlineLevel="1" x14ac:dyDescent="0.2">
      <c r="A181" s="166">
        <v>34</v>
      </c>
      <c r="B181" s="167" t="s">
        <v>1081</v>
      </c>
      <c r="C181" s="183" t="s">
        <v>1082</v>
      </c>
      <c r="D181" s="168" t="s">
        <v>221</v>
      </c>
      <c r="E181" s="169">
        <v>2.04</v>
      </c>
      <c r="F181" s="170"/>
      <c r="G181" s="171">
        <f>ROUND(E181*F181,2)</f>
        <v>0</v>
      </c>
      <c r="H181" s="170"/>
      <c r="I181" s="171">
        <f>ROUND(E181*H181,2)</f>
        <v>0</v>
      </c>
      <c r="J181" s="170"/>
      <c r="K181" s="171">
        <f>ROUND(E181*J181,2)</f>
        <v>0</v>
      </c>
      <c r="L181" s="171">
        <v>15</v>
      </c>
      <c r="M181" s="171">
        <f>G181*(1+L181/100)</f>
        <v>0</v>
      </c>
      <c r="N181" s="171">
        <v>0</v>
      </c>
      <c r="O181" s="171">
        <f>ROUND(E181*N181,2)</f>
        <v>0</v>
      </c>
      <c r="P181" s="171">
        <v>6.6000000000000003E-2</v>
      </c>
      <c r="Q181" s="171">
        <f>ROUND(E181*P181,2)</f>
        <v>0.13</v>
      </c>
      <c r="R181" s="171"/>
      <c r="S181" s="171" t="s">
        <v>222</v>
      </c>
      <c r="T181" s="172" t="s">
        <v>223</v>
      </c>
      <c r="U181" s="157">
        <v>2.3519999999999999</v>
      </c>
      <c r="V181" s="157">
        <f>ROUND(E181*U181,2)</f>
        <v>4.8</v>
      </c>
      <c r="W181" s="157"/>
      <c r="X181" s="157" t="s">
        <v>187</v>
      </c>
      <c r="Y181" s="147"/>
      <c r="Z181" s="147"/>
      <c r="AA181" s="147"/>
      <c r="AB181" s="147"/>
      <c r="AC181" s="147"/>
      <c r="AD181" s="147"/>
      <c r="AE181" s="147"/>
      <c r="AF181" s="147"/>
      <c r="AG181" s="147" t="s">
        <v>188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ht="22.5" outlineLevel="1" x14ac:dyDescent="0.2">
      <c r="A182" s="154"/>
      <c r="B182" s="155"/>
      <c r="C182" s="192" t="s">
        <v>1083</v>
      </c>
      <c r="D182" s="187"/>
      <c r="E182" s="188">
        <v>2.04</v>
      </c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47"/>
      <c r="Z182" s="147"/>
      <c r="AA182" s="147"/>
      <c r="AB182" s="147"/>
      <c r="AC182" s="147"/>
      <c r="AD182" s="147"/>
      <c r="AE182" s="147"/>
      <c r="AF182" s="147"/>
      <c r="AG182" s="147" t="s">
        <v>225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1" x14ac:dyDescent="0.2">
      <c r="A183" s="173">
        <v>35</v>
      </c>
      <c r="B183" s="174" t="s">
        <v>677</v>
      </c>
      <c r="C183" s="182" t="s">
        <v>678</v>
      </c>
      <c r="D183" s="175" t="s">
        <v>221</v>
      </c>
      <c r="E183" s="176">
        <v>2</v>
      </c>
      <c r="F183" s="177"/>
      <c r="G183" s="178">
        <f>ROUND(E183*F183,2)</f>
        <v>0</v>
      </c>
      <c r="H183" s="177"/>
      <c r="I183" s="178">
        <f>ROUND(E183*H183,2)</f>
        <v>0</v>
      </c>
      <c r="J183" s="177"/>
      <c r="K183" s="178">
        <f>ROUND(E183*J183,2)</f>
        <v>0</v>
      </c>
      <c r="L183" s="178">
        <v>15</v>
      </c>
      <c r="M183" s="178">
        <f>G183*(1+L183/100)</f>
        <v>0</v>
      </c>
      <c r="N183" s="178">
        <v>1.17E-3</v>
      </c>
      <c r="O183" s="178">
        <f>ROUND(E183*N183,2)</f>
        <v>0</v>
      </c>
      <c r="P183" s="178">
        <v>7.5999999999999998E-2</v>
      </c>
      <c r="Q183" s="178">
        <f>ROUND(E183*P183,2)</f>
        <v>0.15</v>
      </c>
      <c r="R183" s="178"/>
      <c r="S183" s="178" t="s">
        <v>222</v>
      </c>
      <c r="T183" s="179" t="s">
        <v>223</v>
      </c>
      <c r="U183" s="157">
        <v>0.93899999999999995</v>
      </c>
      <c r="V183" s="157">
        <f>ROUND(E183*U183,2)</f>
        <v>1.88</v>
      </c>
      <c r="W183" s="157"/>
      <c r="X183" s="157" t="s">
        <v>187</v>
      </c>
      <c r="Y183" s="147"/>
      <c r="Z183" s="147"/>
      <c r="AA183" s="147"/>
      <c r="AB183" s="147"/>
      <c r="AC183" s="147"/>
      <c r="AD183" s="147"/>
      <c r="AE183" s="147"/>
      <c r="AF183" s="147"/>
      <c r="AG183" s="147" t="s">
        <v>188</v>
      </c>
      <c r="AH183" s="147"/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1" x14ac:dyDescent="0.2">
      <c r="A184" s="166">
        <v>36</v>
      </c>
      <c r="B184" s="167" t="s">
        <v>1084</v>
      </c>
      <c r="C184" s="183" t="s">
        <v>1085</v>
      </c>
      <c r="D184" s="168" t="s">
        <v>221</v>
      </c>
      <c r="E184" s="169">
        <v>1264.2</v>
      </c>
      <c r="F184" s="170"/>
      <c r="G184" s="171">
        <f>ROUND(E184*F184,2)</f>
        <v>0</v>
      </c>
      <c r="H184" s="170"/>
      <c r="I184" s="171">
        <f>ROUND(E184*H184,2)</f>
        <v>0</v>
      </c>
      <c r="J184" s="170"/>
      <c r="K184" s="171">
        <f>ROUND(E184*J184,2)</f>
        <v>0</v>
      </c>
      <c r="L184" s="171">
        <v>15</v>
      </c>
      <c r="M184" s="171">
        <f>G184*(1+L184/100)</f>
        <v>0</v>
      </c>
      <c r="N184" s="171">
        <v>0</v>
      </c>
      <c r="O184" s="171">
        <f>ROUND(E184*N184,2)</f>
        <v>0</v>
      </c>
      <c r="P184" s="171">
        <v>2E-3</v>
      </c>
      <c r="Q184" s="171">
        <f>ROUND(E184*P184,2)</f>
        <v>2.5299999999999998</v>
      </c>
      <c r="R184" s="171"/>
      <c r="S184" s="171" t="s">
        <v>222</v>
      </c>
      <c r="T184" s="172" t="s">
        <v>223</v>
      </c>
      <c r="U184" s="157">
        <v>0.01</v>
      </c>
      <c r="V184" s="157">
        <f>ROUND(E184*U184,2)</f>
        <v>12.64</v>
      </c>
      <c r="W184" s="157"/>
      <c r="X184" s="157" t="s">
        <v>187</v>
      </c>
      <c r="Y184" s="147"/>
      <c r="Z184" s="147"/>
      <c r="AA184" s="147"/>
      <c r="AB184" s="147"/>
      <c r="AC184" s="147"/>
      <c r="AD184" s="147"/>
      <c r="AE184" s="147"/>
      <c r="AF184" s="147"/>
      <c r="AG184" s="147" t="s">
        <v>188</v>
      </c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1" x14ac:dyDescent="0.2">
      <c r="A185" s="154"/>
      <c r="B185" s="155"/>
      <c r="C185" s="192" t="s">
        <v>1002</v>
      </c>
      <c r="D185" s="187"/>
      <c r="E185" s="188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47"/>
      <c r="Z185" s="147"/>
      <c r="AA185" s="147"/>
      <c r="AB185" s="147"/>
      <c r="AC185" s="147"/>
      <c r="AD185" s="147"/>
      <c r="AE185" s="147"/>
      <c r="AF185" s="147"/>
      <c r="AG185" s="147" t="s">
        <v>225</v>
      </c>
      <c r="AH185" s="147">
        <v>0</v>
      </c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1" x14ac:dyDescent="0.2">
      <c r="A186" s="154"/>
      <c r="B186" s="155"/>
      <c r="C186" s="192" t="s">
        <v>1020</v>
      </c>
      <c r="D186" s="187"/>
      <c r="E186" s="188">
        <v>73.06</v>
      </c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47"/>
      <c r="Z186" s="147"/>
      <c r="AA186" s="147"/>
      <c r="AB186" s="147"/>
      <c r="AC186" s="147"/>
      <c r="AD186" s="147"/>
      <c r="AE186" s="147"/>
      <c r="AF186" s="147"/>
      <c r="AG186" s="147" t="s">
        <v>225</v>
      </c>
      <c r="AH186" s="147">
        <v>0</v>
      </c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1" x14ac:dyDescent="0.2">
      <c r="A187" s="154"/>
      <c r="B187" s="155"/>
      <c r="C187" s="192" t="s">
        <v>1021</v>
      </c>
      <c r="D187" s="187"/>
      <c r="E187" s="188">
        <v>66.48</v>
      </c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47"/>
      <c r="Z187" s="147"/>
      <c r="AA187" s="147"/>
      <c r="AB187" s="147"/>
      <c r="AC187" s="147"/>
      <c r="AD187" s="147"/>
      <c r="AE187" s="147"/>
      <c r="AF187" s="147"/>
      <c r="AG187" s="147" t="s">
        <v>225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1" x14ac:dyDescent="0.2">
      <c r="A188" s="154"/>
      <c r="B188" s="155"/>
      <c r="C188" s="192" t="s">
        <v>1022</v>
      </c>
      <c r="D188" s="187"/>
      <c r="E188" s="188">
        <v>77.88</v>
      </c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47"/>
      <c r="Z188" s="147"/>
      <c r="AA188" s="147"/>
      <c r="AB188" s="147"/>
      <c r="AC188" s="147"/>
      <c r="AD188" s="147"/>
      <c r="AE188" s="147"/>
      <c r="AF188" s="147"/>
      <c r="AG188" s="147" t="s">
        <v>225</v>
      </c>
      <c r="AH188" s="147">
        <v>0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1" x14ac:dyDescent="0.2">
      <c r="A189" s="154"/>
      <c r="B189" s="155"/>
      <c r="C189" s="192" t="s">
        <v>1023</v>
      </c>
      <c r="D189" s="187"/>
      <c r="E189" s="188">
        <v>125.3</v>
      </c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47"/>
      <c r="Z189" s="147"/>
      <c r="AA189" s="147"/>
      <c r="AB189" s="147"/>
      <c r="AC189" s="147"/>
      <c r="AD189" s="147"/>
      <c r="AE189" s="147"/>
      <c r="AF189" s="147"/>
      <c r="AG189" s="147" t="s">
        <v>225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1" x14ac:dyDescent="0.2">
      <c r="A190" s="154"/>
      <c r="B190" s="155"/>
      <c r="C190" s="192" t="s">
        <v>1024</v>
      </c>
      <c r="D190" s="187"/>
      <c r="E190" s="188">
        <v>59.48</v>
      </c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47"/>
      <c r="Z190" s="147"/>
      <c r="AA190" s="147"/>
      <c r="AB190" s="147"/>
      <c r="AC190" s="147"/>
      <c r="AD190" s="147"/>
      <c r="AE190" s="147"/>
      <c r="AF190" s="147"/>
      <c r="AG190" s="147" t="s">
        <v>225</v>
      </c>
      <c r="AH190" s="147">
        <v>0</v>
      </c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1" x14ac:dyDescent="0.2">
      <c r="A191" s="154"/>
      <c r="B191" s="155"/>
      <c r="C191" s="192" t="s">
        <v>1025</v>
      </c>
      <c r="D191" s="187"/>
      <c r="E191" s="188">
        <v>90.36</v>
      </c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47"/>
      <c r="Z191" s="147"/>
      <c r="AA191" s="147"/>
      <c r="AB191" s="147"/>
      <c r="AC191" s="147"/>
      <c r="AD191" s="147"/>
      <c r="AE191" s="147"/>
      <c r="AF191" s="147"/>
      <c r="AG191" s="147" t="s">
        <v>225</v>
      </c>
      <c r="AH191" s="147">
        <v>0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1" x14ac:dyDescent="0.2">
      <c r="A192" s="154"/>
      <c r="B192" s="155"/>
      <c r="C192" s="192" t="s">
        <v>1021</v>
      </c>
      <c r="D192" s="187"/>
      <c r="E192" s="188">
        <v>66.48</v>
      </c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47"/>
      <c r="Z192" s="147"/>
      <c r="AA192" s="147"/>
      <c r="AB192" s="147"/>
      <c r="AC192" s="147"/>
      <c r="AD192" s="147"/>
      <c r="AE192" s="147"/>
      <c r="AF192" s="147"/>
      <c r="AG192" s="147" t="s">
        <v>225</v>
      </c>
      <c r="AH192" s="147">
        <v>0</v>
      </c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1" x14ac:dyDescent="0.2">
      <c r="A193" s="154"/>
      <c r="B193" s="155"/>
      <c r="C193" s="192" t="s">
        <v>1020</v>
      </c>
      <c r="D193" s="187"/>
      <c r="E193" s="188">
        <v>73.06</v>
      </c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47"/>
      <c r="Z193" s="147"/>
      <c r="AA193" s="147"/>
      <c r="AB193" s="147"/>
      <c r="AC193" s="147"/>
      <c r="AD193" s="147"/>
      <c r="AE193" s="147"/>
      <c r="AF193" s="147"/>
      <c r="AG193" s="147" t="s">
        <v>225</v>
      </c>
      <c r="AH193" s="147">
        <v>0</v>
      </c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1" x14ac:dyDescent="0.2">
      <c r="A194" s="154"/>
      <c r="B194" s="155"/>
      <c r="C194" s="192" t="s">
        <v>1007</v>
      </c>
      <c r="D194" s="187"/>
      <c r="E194" s="188"/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47"/>
      <c r="Z194" s="147"/>
      <c r="AA194" s="147"/>
      <c r="AB194" s="147"/>
      <c r="AC194" s="147"/>
      <c r="AD194" s="147"/>
      <c r="AE194" s="147"/>
      <c r="AF194" s="147"/>
      <c r="AG194" s="147" t="s">
        <v>225</v>
      </c>
      <c r="AH194" s="147">
        <v>0</v>
      </c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1" x14ac:dyDescent="0.2">
      <c r="A195" s="154"/>
      <c r="B195" s="155"/>
      <c r="C195" s="192" t="s">
        <v>1026</v>
      </c>
      <c r="D195" s="187"/>
      <c r="E195" s="188">
        <v>632.1</v>
      </c>
      <c r="F195" s="157"/>
      <c r="G195" s="157"/>
      <c r="H195" s="157"/>
      <c r="I195" s="157"/>
      <c r="J195" s="157"/>
      <c r="K195" s="157"/>
      <c r="L195" s="157"/>
      <c r="M195" s="157"/>
      <c r="N195" s="157"/>
      <c r="O195" s="157"/>
      <c r="P195" s="157"/>
      <c r="Q195" s="157"/>
      <c r="R195" s="157"/>
      <c r="S195" s="157"/>
      <c r="T195" s="157"/>
      <c r="U195" s="157"/>
      <c r="V195" s="157"/>
      <c r="W195" s="157"/>
      <c r="X195" s="157"/>
      <c r="Y195" s="147"/>
      <c r="Z195" s="147"/>
      <c r="AA195" s="147"/>
      <c r="AB195" s="147"/>
      <c r="AC195" s="147"/>
      <c r="AD195" s="147"/>
      <c r="AE195" s="147"/>
      <c r="AF195" s="147"/>
      <c r="AG195" s="147" t="s">
        <v>225</v>
      </c>
      <c r="AH195" s="147">
        <v>0</v>
      </c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x14ac:dyDescent="0.2">
      <c r="A196" s="160" t="s">
        <v>180</v>
      </c>
      <c r="B196" s="161" t="s">
        <v>116</v>
      </c>
      <c r="C196" s="181" t="s">
        <v>117</v>
      </c>
      <c r="D196" s="162"/>
      <c r="E196" s="163"/>
      <c r="F196" s="164"/>
      <c r="G196" s="164">
        <f>SUMIF(AG197:AG197,"&lt;&gt;NOR",G197:G197)</f>
        <v>0</v>
      </c>
      <c r="H196" s="164"/>
      <c r="I196" s="164">
        <f>SUM(I197:I197)</f>
        <v>0</v>
      </c>
      <c r="J196" s="164"/>
      <c r="K196" s="164">
        <f>SUM(K197:K197)</f>
        <v>0</v>
      </c>
      <c r="L196" s="164"/>
      <c r="M196" s="164">
        <f>SUM(M197:M197)</f>
        <v>0</v>
      </c>
      <c r="N196" s="164"/>
      <c r="O196" s="164">
        <f>SUM(O197:O197)</f>
        <v>0</v>
      </c>
      <c r="P196" s="164"/>
      <c r="Q196" s="164">
        <f>SUM(Q197:Q197)</f>
        <v>0</v>
      </c>
      <c r="R196" s="164"/>
      <c r="S196" s="164"/>
      <c r="T196" s="165"/>
      <c r="U196" s="159"/>
      <c r="V196" s="159">
        <f>SUM(V197:V197)</f>
        <v>127.91</v>
      </c>
      <c r="W196" s="159"/>
      <c r="X196" s="159"/>
      <c r="AG196" t="s">
        <v>181</v>
      </c>
    </row>
    <row r="197" spans="1:60" outlineLevel="1" x14ac:dyDescent="0.2">
      <c r="A197" s="173">
        <v>37</v>
      </c>
      <c r="B197" s="174" t="s">
        <v>1086</v>
      </c>
      <c r="C197" s="182" t="s">
        <v>1087</v>
      </c>
      <c r="D197" s="175" t="s">
        <v>274</v>
      </c>
      <c r="E197" s="176">
        <v>67.608000000000004</v>
      </c>
      <c r="F197" s="177"/>
      <c r="G197" s="178">
        <f>ROUND(E197*F197,2)</f>
        <v>0</v>
      </c>
      <c r="H197" s="177"/>
      <c r="I197" s="178">
        <f>ROUND(E197*H197,2)</f>
        <v>0</v>
      </c>
      <c r="J197" s="177"/>
      <c r="K197" s="178">
        <f>ROUND(E197*J197,2)</f>
        <v>0</v>
      </c>
      <c r="L197" s="178">
        <v>15</v>
      </c>
      <c r="M197" s="178">
        <f>G197*(1+L197/100)</f>
        <v>0</v>
      </c>
      <c r="N197" s="178">
        <v>0</v>
      </c>
      <c r="O197" s="178">
        <f>ROUND(E197*N197,2)</f>
        <v>0</v>
      </c>
      <c r="P197" s="178">
        <v>0</v>
      </c>
      <c r="Q197" s="178">
        <f>ROUND(E197*P197,2)</f>
        <v>0</v>
      </c>
      <c r="R197" s="178"/>
      <c r="S197" s="178" t="s">
        <v>222</v>
      </c>
      <c r="T197" s="179" t="s">
        <v>223</v>
      </c>
      <c r="U197" s="157">
        <v>1.8919999999999999</v>
      </c>
      <c r="V197" s="157">
        <f>ROUND(E197*U197,2)</f>
        <v>127.91</v>
      </c>
      <c r="W197" s="157"/>
      <c r="X197" s="157" t="s">
        <v>694</v>
      </c>
      <c r="Y197" s="147"/>
      <c r="Z197" s="147"/>
      <c r="AA197" s="147"/>
      <c r="AB197" s="147"/>
      <c r="AC197" s="147"/>
      <c r="AD197" s="147"/>
      <c r="AE197" s="147"/>
      <c r="AF197" s="147"/>
      <c r="AG197" s="147" t="s">
        <v>695</v>
      </c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x14ac:dyDescent="0.2">
      <c r="A198" s="160" t="s">
        <v>180</v>
      </c>
      <c r="B198" s="161" t="s">
        <v>130</v>
      </c>
      <c r="C198" s="181" t="s">
        <v>131</v>
      </c>
      <c r="D198" s="162"/>
      <c r="E198" s="163"/>
      <c r="F198" s="164"/>
      <c r="G198" s="164">
        <f>SUMIF(AG199:AG216,"&lt;&gt;NOR",G199:G216)</f>
        <v>0</v>
      </c>
      <c r="H198" s="164"/>
      <c r="I198" s="164">
        <f>SUM(I199:I216)</f>
        <v>0</v>
      </c>
      <c r="J198" s="164"/>
      <c r="K198" s="164">
        <f>SUM(K199:K216)</f>
        <v>0</v>
      </c>
      <c r="L198" s="164"/>
      <c r="M198" s="164">
        <f>SUM(M199:M216)</f>
        <v>0</v>
      </c>
      <c r="N198" s="164"/>
      <c r="O198" s="164">
        <f>SUM(O199:O216)</f>
        <v>0.1</v>
      </c>
      <c r="P198" s="164"/>
      <c r="Q198" s="164">
        <f>SUM(Q199:Q216)</f>
        <v>14.33</v>
      </c>
      <c r="R198" s="164"/>
      <c r="S198" s="164"/>
      <c r="T198" s="165"/>
      <c r="U198" s="159"/>
      <c r="V198" s="159">
        <f>SUM(V199:V216)</f>
        <v>74.27</v>
      </c>
      <c r="W198" s="159"/>
      <c r="X198" s="159"/>
      <c r="AG198" t="s">
        <v>181</v>
      </c>
    </row>
    <row r="199" spans="1:60" outlineLevel="1" x14ac:dyDescent="0.2">
      <c r="A199" s="166">
        <v>38</v>
      </c>
      <c r="B199" s="167" t="s">
        <v>1088</v>
      </c>
      <c r="C199" s="183" t="s">
        <v>1089</v>
      </c>
      <c r="D199" s="168" t="s">
        <v>221</v>
      </c>
      <c r="E199" s="169">
        <v>651.48</v>
      </c>
      <c r="F199" s="170"/>
      <c r="G199" s="171">
        <f>ROUND(E199*F199,2)</f>
        <v>0</v>
      </c>
      <c r="H199" s="170"/>
      <c r="I199" s="171">
        <f>ROUND(E199*H199,2)</f>
        <v>0</v>
      </c>
      <c r="J199" s="170"/>
      <c r="K199" s="171">
        <f>ROUND(E199*J199,2)</f>
        <v>0</v>
      </c>
      <c r="L199" s="171">
        <v>15</v>
      </c>
      <c r="M199" s="171">
        <f>G199*(1+L199/100)</f>
        <v>0</v>
      </c>
      <c r="N199" s="171">
        <v>1.6000000000000001E-4</v>
      </c>
      <c r="O199" s="171">
        <f>ROUND(E199*N199,2)</f>
        <v>0.1</v>
      </c>
      <c r="P199" s="171">
        <v>2.1999999999999999E-2</v>
      </c>
      <c r="Q199" s="171">
        <f>ROUND(E199*P199,2)</f>
        <v>14.33</v>
      </c>
      <c r="R199" s="171"/>
      <c r="S199" s="171" t="s">
        <v>222</v>
      </c>
      <c r="T199" s="172" t="s">
        <v>223</v>
      </c>
      <c r="U199" s="157">
        <v>0.114</v>
      </c>
      <c r="V199" s="157">
        <f>ROUND(E199*U199,2)</f>
        <v>74.27</v>
      </c>
      <c r="W199" s="157"/>
      <c r="X199" s="157" t="s">
        <v>187</v>
      </c>
      <c r="Y199" s="147"/>
      <c r="Z199" s="147"/>
      <c r="AA199" s="147"/>
      <c r="AB199" s="147"/>
      <c r="AC199" s="147"/>
      <c r="AD199" s="147"/>
      <c r="AE199" s="147"/>
      <c r="AF199" s="147"/>
      <c r="AG199" s="147" t="s">
        <v>294</v>
      </c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1" x14ac:dyDescent="0.2">
      <c r="A200" s="154"/>
      <c r="B200" s="155"/>
      <c r="C200" s="192" t="s">
        <v>1090</v>
      </c>
      <c r="D200" s="187"/>
      <c r="E200" s="188"/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47"/>
      <c r="Z200" s="147"/>
      <c r="AA200" s="147"/>
      <c r="AB200" s="147"/>
      <c r="AC200" s="147"/>
      <c r="AD200" s="147"/>
      <c r="AE200" s="147"/>
      <c r="AF200" s="147"/>
      <c r="AG200" s="147" t="s">
        <v>225</v>
      </c>
      <c r="AH200" s="147">
        <v>0</v>
      </c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ht="22.5" outlineLevel="1" x14ac:dyDescent="0.2">
      <c r="A201" s="154"/>
      <c r="B201" s="155"/>
      <c r="C201" s="192" t="s">
        <v>1091</v>
      </c>
      <c r="D201" s="187"/>
      <c r="E201" s="188">
        <v>101.27</v>
      </c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47"/>
      <c r="Z201" s="147"/>
      <c r="AA201" s="147"/>
      <c r="AB201" s="147"/>
      <c r="AC201" s="147"/>
      <c r="AD201" s="147"/>
      <c r="AE201" s="147"/>
      <c r="AF201" s="147"/>
      <c r="AG201" s="147" t="s">
        <v>225</v>
      </c>
      <c r="AH201" s="147">
        <v>0</v>
      </c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1" x14ac:dyDescent="0.2">
      <c r="A202" s="154"/>
      <c r="B202" s="155"/>
      <c r="C202" s="192" t="s">
        <v>1092</v>
      </c>
      <c r="D202" s="187"/>
      <c r="E202" s="188">
        <v>42.77</v>
      </c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47"/>
      <c r="Z202" s="147"/>
      <c r="AA202" s="147"/>
      <c r="AB202" s="147"/>
      <c r="AC202" s="147"/>
      <c r="AD202" s="147"/>
      <c r="AE202" s="147"/>
      <c r="AF202" s="147"/>
      <c r="AG202" s="147" t="s">
        <v>225</v>
      </c>
      <c r="AH202" s="147">
        <v>0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1" x14ac:dyDescent="0.2">
      <c r="A203" s="154"/>
      <c r="B203" s="155"/>
      <c r="C203" s="192" t="s">
        <v>1093</v>
      </c>
      <c r="D203" s="187"/>
      <c r="E203" s="188">
        <v>12.87</v>
      </c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47"/>
      <c r="Z203" s="147"/>
      <c r="AA203" s="147"/>
      <c r="AB203" s="147"/>
      <c r="AC203" s="147"/>
      <c r="AD203" s="147"/>
      <c r="AE203" s="147"/>
      <c r="AF203" s="147"/>
      <c r="AG203" s="147" t="s">
        <v>225</v>
      </c>
      <c r="AH203" s="147">
        <v>0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1" x14ac:dyDescent="0.2">
      <c r="A204" s="154"/>
      <c r="B204" s="155"/>
      <c r="C204" s="192" t="s">
        <v>1094</v>
      </c>
      <c r="D204" s="187"/>
      <c r="E204" s="188">
        <v>33.369999999999997</v>
      </c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47"/>
      <c r="Z204" s="147"/>
      <c r="AA204" s="147"/>
      <c r="AB204" s="147"/>
      <c r="AC204" s="147"/>
      <c r="AD204" s="147"/>
      <c r="AE204" s="147"/>
      <c r="AF204" s="147"/>
      <c r="AG204" s="147" t="s">
        <v>225</v>
      </c>
      <c r="AH204" s="147">
        <v>0</v>
      </c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1" x14ac:dyDescent="0.2">
      <c r="A205" s="154"/>
      <c r="B205" s="155"/>
      <c r="C205" s="192" t="s">
        <v>1092</v>
      </c>
      <c r="D205" s="187"/>
      <c r="E205" s="188">
        <v>42.77</v>
      </c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47"/>
      <c r="Z205" s="147"/>
      <c r="AA205" s="147"/>
      <c r="AB205" s="147"/>
      <c r="AC205" s="147"/>
      <c r="AD205" s="147"/>
      <c r="AE205" s="147"/>
      <c r="AF205" s="147"/>
      <c r="AG205" s="147" t="s">
        <v>225</v>
      </c>
      <c r="AH205" s="147">
        <v>0</v>
      </c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1" x14ac:dyDescent="0.2">
      <c r="A206" s="154"/>
      <c r="B206" s="155"/>
      <c r="C206" s="192" t="s">
        <v>1093</v>
      </c>
      <c r="D206" s="187"/>
      <c r="E206" s="188">
        <v>12.87</v>
      </c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47"/>
      <c r="Z206" s="147"/>
      <c r="AA206" s="147"/>
      <c r="AB206" s="147"/>
      <c r="AC206" s="147"/>
      <c r="AD206" s="147"/>
      <c r="AE206" s="147"/>
      <c r="AF206" s="147"/>
      <c r="AG206" s="147" t="s">
        <v>225</v>
      </c>
      <c r="AH206" s="147">
        <v>0</v>
      </c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ht="22.5" outlineLevel="1" x14ac:dyDescent="0.2">
      <c r="A207" s="154"/>
      <c r="B207" s="155"/>
      <c r="C207" s="192" t="s">
        <v>1095</v>
      </c>
      <c r="D207" s="187"/>
      <c r="E207" s="188">
        <v>79.819999999999993</v>
      </c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47"/>
      <c r="Z207" s="147"/>
      <c r="AA207" s="147"/>
      <c r="AB207" s="147"/>
      <c r="AC207" s="147"/>
      <c r="AD207" s="147"/>
      <c r="AE207" s="147"/>
      <c r="AF207" s="147"/>
      <c r="AG207" s="147" t="s">
        <v>225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1" x14ac:dyDescent="0.2">
      <c r="A208" s="154"/>
      <c r="B208" s="155"/>
      <c r="C208" s="192" t="s">
        <v>1096</v>
      </c>
      <c r="D208" s="187"/>
      <c r="E208" s="188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47"/>
      <c r="Z208" s="147"/>
      <c r="AA208" s="147"/>
      <c r="AB208" s="147"/>
      <c r="AC208" s="147"/>
      <c r="AD208" s="147"/>
      <c r="AE208" s="147"/>
      <c r="AF208" s="147"/>
      <c r="AG208" s="147" t="s">
        <v>225</v>
      </c>
      <c r="AH208" s="147">
        <v>0</v>
      </c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ht="22.5" outlineLevel="1" x14ac:dyDescent="0.2">
      <c r="A209" s="154"/>
      <c r="B209" s="155"/>
      <c r="C209" s="192" t="s">
        <v>1091</v>
      </c>
      <c r="D209" s="187"/>
      <c r="E209" s="188">
        <v>101.27</v>
      </c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47"/>
      <c r="Z209" s="147"/>
      <c r="AA209" s="147"/>
      <c r="AB209" s="147"/>
      <c r="AC209" s="147"/>
      <c r="AD209" s="147"/>
      <c r="AE209" s="147"/>
      <c r="AF209" s="147"/>
      <c r="AG209" s="147" t="s">
        <v>225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1" x14ac:dyDescent="0.2">
      <c r="A210" s="154"/>
      <c r="B210" s="155"/>
      <c r="C210" s="192" t="s">
        <v>1092</v>
      </c>
      <c r="D210" s="187"/>
      <c r="E210" s="188">
        <v>42.77</v>
      </c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47"/>
      <c r="Z210" s="147"/>
      <c r="AA210" s="147"/>
      <c r="AB210" s="147"/>
      <c r="AC210" s="147"/>
      <c r="AD210" s="147"/>
      <c r="AE210" s="147"/>
      <c r="AF210" s="147"/>
      <c r="AG210" s="147" t="s">
        <v>225</v>
      </c>
      <c r="AH210" s="147">
        <v>0</v>
      </c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1" x14ac:dyDescent="0.2">
      <c r="A211" s="154"/>
      <c r="B211" s="155"/>
      <c r="C211" s="192" t="s">
        <v>1093</v>
      </c>
      <c r="D211" s="187"/>
      <c r="E211" s="188">
        <v>12.87</v>
      </c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47"/>
      <c r="Z211" s="147"/>
      <c r="AA211" s="147"/>
      <c r="AB211" s="147"/>
      <c r="AC211" s="147"/>
      <c r="AD211" s="147"/>
      <c r="AE211" s="147"/>
      <c r="AF211" s="147"/>
      <c r="AG211" s="147" t="s">
        <v>225</v>
      </c>
      <c r="AH211" s="147">
        <v>0</v>
      </c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1" x14ac:dyDescent="0.2">
      <c r="A212" s="154"/>
      <c r="B212" s="155"/>
      <c r="C212" s="192" t="s">
        <v>1094</v>
      </c>
      <c r="D212" s="187"/>
      <c r="E212" s="188">
        <v>33.369999999999997</v>
      </c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47"/>
      <c r="Z212" s="147"/>
      <c r="AA212" s="147"/>
      <c r="AB212" s="147"/>
      <c r="AC212" s="147"/>
      <c r="AD212" s="147"/>
      <c r="AE212" s="147"/>
      <c r="AF212" s="147"/>
      <c r="AG212" s="147" t="s">
        <v>225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1" x14ac:dyDescent="0.2">
      <c r="A213" s="154"/>
      <c r="B213" s="155"/>
      <c r="C213" s="192" t="s">
        <v>1092</v>
      </c>
      <c r="D213" s="187"/>
      <c r="E213" s="188">
        <v>42.77</v>
      </c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47"/>
      <c r="Z213" s="147"/>
      <c r="AA213" s="147"/>
      <c r="AB213" s="147"/>
      <c r="AC213" s="147"/>
      <c r="AD213" s="147"/>
      <c r="AE213" s="147"/>
      <c r="AF213" s="147"/>
      <c r="AG213" s="147" t="s">
        <v>225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1" x14ac:dyDescent="0.2">
      <c r="A214" s="154"/>
      <c r="B214" s="155"/>
      <c r="C214" s="192" t="s">
        <v>1093</v>
      </c>
      <c r="D214" s="187"/>
      <c r="E214" s="188">
        <v>12.87</v>
      </c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47"/>
      <c r="Z214" s="147"/>
      <c r="AA214" s="147"/>
      <c r="AB214" s="147"/>
      <c r="AC214" s="147"/>
      <c r="AD214" s="147"/>
      <c r="AE214" s="147"/>
      <c r="AF214" s="147"/>
      <c r="AG214" s="147" t="s">
        <v>225</v>
      </c>
      <c r="AH214" s="147">
        <v>0</v>
      </c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ht="22.5" outlineLevel="1" x14ac:dyDescent="0.2">
      <c r="A215" s="154"/>
      <c r="B215" s="155"/>
      <c r="C215" s="192" t="s">
        <v>1095</v>
      </c>
      <c r="D215" s="187"/>
      <c r="E215" s="188">
        <v>79.819999999999993</v>
      </c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47"/>
      <c r="Z215" s="147"/>
      <c r="AA215" s="147"/>
      <c r="AB215" s="147"/>
      <c r="AC215" s="147"/>
      <c r="AD215" s="147"/>
      <c r="AE215" s="147"/>
      <c r="AF215" s="147"/>
      <c r="AG215" s="147" t="s">
        <v>225</v>
      </c>
      <c r="AH215" s="147">
        <v>0</v>
      </c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ht="22.5" outlineLevel="1" x14ac:dyDescent="0.2">
      <c r="A216" s="154">
        <v>39</v>
      </c>
      <c r="B216" s="155" t="s">
        <v>1097</v>
      </c>
      <c r="C216" s="195" t="s">
        <v>1098</v>
      </c>
      <c r="D216" s="156" t="s">
        <v>0</v>
      </c>
      <c r="E216" s="191"/>
      <c r="F216" s="158"/>
      <c r="G216" s="157">
        <f>ROUND(E216*F216,2)</f>
        <v>0</v>
      </c>
      <c r="H216" s="158"/>
      <c r="I216" s="157">
        <f>ROUND(E216*H216,2)</f>
        <v>0</v>
      </c>
      <c r="J216" s="158"/>
      <c r="K216" s="157">
        <f>ROUND(E216*J216,2)</f>
        <v>0</v>
      </c>
      <c r="L216" s="157">
        <v>15</v>
      </c>
      <c r="M216" s="157">
        <f>G216*(1+L216/100)</f>
        <v>0</v>
      </c>
      <c r="N216" s="157">
        <v>0</v>
      </c>
      <c r="O216" s="157">
        <f>ROUND(E216*N216,2)</f>
        <v>0</v>
      </c>
      <c r="P216" s="157">
        <v>0</v>
      </c>
      <c r="Q216" s="157">
        <f>ROUND(E216*P216,2)</f>
        <v>0</v>
      </c>
      <c r="R216" s="157"/>
      <c r="S216" s="157" t="s">
        <v>222</v>
      </c>
      <c r="T216" s="157" t="s">
        <v>223</v>
      </c>
      <c r="U216" s="157">
        <v>0</v>
      </c>
      <c r="V216" s="157">
        <f>ROUND(E216*U216,2)</f>
        <v>0</v>
      </c>
      <c r="W216" s="157"/>
      <c r="X216" s="157" t="s">
        <v>694</v>
      </c>
      <c r="Y216" s="147"/>
      <c r="Z216" s="147"/>
      <c r="AA216" s="147"/>
      <c r="AB216" s="147"/>
      <c r="AC216" s="147"/>
      <c r="AD216" s="147"/>
      <c r="AE216" s="147"/>
      <c r="AF216" s="147"/>
      <c r="AG216" s="147" t="s">
        <v>695</v>
      </c>
      <c r="AH216" s="147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x14ac:dyDescent="0.2">
      <c r="A217" s="160" t="s">
        <v>180</v>
      </c>
      <c r="B217" s="161" t="s">
        <v>134</v>
      </c>
      <c r="C217" s="181" t="s">
        <v>135</v>
      </c>
      <c r="D217" s="162"/>
      <c r="E217" s="163"/>
      <c r="F217" s="164"/>
      <c r="G217" s="164">
        <f>SUMIF(AG218:AG229,"&lt;&gt;NOR",G218:G229)</f>
        <v>0</v>
      </c>
      <c r="H217" s="164"/>
      <c r="I217" s="164">
        <f>SUM(I218:I229)</f>
        <v>0</v>
      </c>
      <c r="J217" s="164"/>
      <c r="K217" s="164">
        <f>SUM(K218:K229)</f>
        <v>0</v>
      </c>
      <c r="L217" s="164"/>
      <c r="M217" s="164">
        <f>SUM(M218:M229)</f>
        <v>0</v>
      </c>
      <c r="N217" s="164"/>
      <c r="O217" s="164">
        <f>SUM(O218:O229)</f>
        <v>0.01</v>
      </c>
      <c r="P217" s="164"/>
      <c r="Q217" s="164">
        <f>SUM(Q218:Q229)</f>
        <v>0</v>
      </c>
      <c r="R217" s="164"/>
      <c r="S217" s="164"/>
      <c r="T217" s="165"/>
      <c r="U217" s="159"/>
      <c r="V217" s="159">
        <f>SUM(V218:V229)</f>
        <v>13.22</v>
      </c>
      <c r="W217" s="159"/>
      <c r="X217" s="159"/>
      <c r="AG217" t="s">
        <v>181</v>
      </c>
    </row>
    <row r="218" spans="1:60" ht="22.5" outlineLevel="1" x14ac:dyDescent="0.2">
      <c r="A218" s="166">
        <v>40</v>
      </c>
      <c r="B218" s="167" t="s">
        <v>1099</v>
      </c>
      <c r="C218" s="183" t="s">
        <v>1100</v>
      </c>
      <c r="D218" s="168" t="s">
        <v>381</v>
      </c>
      <c r="E218" s="169">
        <v>157.36199999999999</v>
      </c>
      <c r="F218" s="170"/>
      <c r="G218" s="171">
        <f>ROUND(E218*F218,2)</f>
        <v>0</v>
      </c>
      <c r="H218" s="170"/>
      <c r="I218" s="171">
        <f>ROUND(E218*H218,2)</f>
        <v>0</v>
      </c>
      <c r="J218" s="170"/>
      <c r="K218" s="171">
        <f>ROUND(E218*J218,2)</f>
        <v>0</v>
      </c>
      <c r="L218" s="171">
        <v>15</v>
      </c>
      <c r="M218" s="171">
        <f>G218*(1+L218/100)</f>
        <v>0</v>
      </c>
      <c r="N218" s="171">
        <v>5.0000000000000002E-5</v>
      </c>
      <c r="O218" s="171">
        <f>ROUND(E218*N218,2)</f>
        <v>0.01</v>
      </c>
      <c r="P218" s="171">
        <v>0</v>
      </c>
      <c r="Q218" s="171">
        <f>ROUND(E218*P218,2)</f>
        <v>0</v>
      </c>
      <c r="R218" s="171"/>
      <c r="S218" s="171" t="s">
        <v>185</v>
      </c>
      <c r="T218" s="172" t="s">
        <v>186</v>
      </c>
      <c r="U218" s="157">
        <v>8.4000000000000005E-2</v>
      </c>
      <c r="V218" s="157">
        <f>ROUND(E218*U218,2)</f>
        <v>13.22</v>
      </c>
      <c r="W218" s="157"/>
      <c r="X218" s="157" t="s">
        <v>187</v>
      </c>
      <c r="Y218" s="147"/>
      <c r="Z218" s="147"/>
      <c r="AA218" s="147"/>
      <c r="AB218" s="147"/>
      <c r="AC218" s="147"/>
      <c r="AD218" s="147"/>
      <c r="AE218" s="147"/>
      <c r="AF218" s="147"/>
      <c r="AG218" s="147" t="s">
        <v>294</v>
      </c>
      <c r="AH218" s="147"/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1" x14ac:dyDescent="0.2">
      <c r="A219" s="154"/>
      <c r="B219" s="155"/>
      <c r="C219" s="192" t="s">
        <v>938</v>
      </c>
      <c r="D219" s="187"/>
      <c r="E219" s="188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47"/>
      <c r="Z219" s="147"/>
      <c r="AA219" s="147"/>
      <c r="AB219" s="147"/>
      <c r="AC219" s="147"/>
      <c r="AD219" s="147"/>
      <c r="AE219" s="147"/>
      <c r="AF219" s="147"/>
      <c r="AG219" s="147" t="s">
        <v>225</v>
      </c>
      <c r="AH219" s="147">
        <v>0</v>
      </c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1" x14ac:dyDescent="0.2">
      <c r="A220" s="154"/>
      <c r="B220" s="155"/>
      <c r="C220" s="192" t="s">
        <v>989</v>
      </c>
      <c r="D220" s="187"/>
      <c r="E220" s="188">
        <v>19.47</v>
      </c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47"/>
      <c r="Z220" s="147"/>
      <c r="AA220" s="147"/>
      <c r="AB220" s="147"/>
      <c r="AC220" s="147"/>
      <c r="AD220" s="147"/>
      <c r="AE220" s="147"/>
      <c r="AF220" s="147"/>
      <c r="AG220" s="147" t="s">
        <v>225</v>
      </c>
      <c r="AH220" s="147">
        <v>0</v>
      </c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1" x14ac:dyDescent="0.2">
      <c r="A221" s="154"/>
      <c r="B221" s="155"/>
      <c r="C221" s="192" t="s">
        <v>990</v>
      </c>
      <c r="D221" s="187"/>
      <c r="E221" s="188">
        <v>9.99</v>
      </c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47"/>
      <c r="Z221" s="147"/>
      <c r="AA221" s="147"/>
      <c r="AB221" s="147"/>
      <c r="AC221" s="147"/>
      <c r="AD221" s="147"/>
      <c r="AE221" s="147"/>
      <c r="AF221" s="147"/>
      <c r="AG221" s="147" t="s">
        <v>225</v>
      </c>
      <c r="AH221" s="147">
        <v>0</v>
      </c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1" x14ac:dyDescent="0.2">
      <c r="A222" s="154"/>
      <c r="B222" s="155"/>
      <c r="C222" s="192" t="s">
        <v>945</v>
      </c>
      <c r="D222" s="187"/>
      <c r="E222" s="188">
        <v>6.9</v>
      </c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47"/>
      <c r="Z222" s="147"/>
      <c r="AA222" s="147"/>
      <c r="AB222" s="147"/>
      <c r="AC222" s="147"/>
      <c r="AD222" s="147"/>
      <c r="AE222" s="147"/>
      <c r="AF222" s="147"/>
      <c r="AG222" s="147" t="s">
        <v>225</v>
      </c>
      <c r="AH222" s="147">
        <v>0</v>
      </c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1" x14ac:dyDescent="0.2">
      <c r="A223" s="154"/>
      <c r="B223" s="155"/>
      <c r="C223" s="192" t="s">
        <v>991</v>
      </c>
      <c r="D223" s="187"/>
      <c r="E223" s="188">
        <v>9.83</v>
      </c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47"/>
      <c r="Z223" s="147"/>
      <c r="AA223" s="147"/>
      <c r="AB223" s="147"/>
      <c r="AC223" s="147"/>
      <c r="AD223" s="147"/>
      <c r="AE223" s="147"/>
      <c r="AF223" s="147"/>
      <c r="AG223" s="147" t="s">
        <v>225</v>
      </c>
      <c r="AH223" s="147">
        <v>0</v>
      </c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1" x14ac:dyDescent="0.2">
      <c r="A224" s="154"/>
      <c r="B224" s="155"/>
      <c r="C224" s="192" t="s">
        <v>992</v>
      </c>
      <c r="D224" s="187"/>
      <c r="E224" s="188">
        <v>9.68</v>
      </c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47"/>
      <c r="Z224" s="147"/>
      <c r="AA224" s="147"/>
      <c r="AB224" s="147"/>
      <c r="AC224" s="147"/>
      <c r="AD224" s="147"/>
      <c r="AE224" s="147"/>
      <c r="AF224" s="147"/>
      <c r="AG224" s="147" t="s">
        <v>225</v>
      </c>
      <c r="AH224" s="147">
        <v>0</v>
      </c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outlineLevel="1" x14ac:dyDescent="0.2">
      <c r="A225" s="154"/>
      <c r="B225" s="155"/>
      <c r="C225" s="192" t="s">
        <v>993</v>
      </c>
      <c r="D225" s="187"/>
      <c r="E225" s="188">
        <v>3.45</v>
      </c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47"/>
      <c r="Z225" s="147"/>
      <c r="AA225" s="147"/>
      <c r="AB225" s="147"/>
      <c r="AC225" s="147"/>
      <c r="AD225" s="147"/>
      <c r="AE225" s="147"/>
      <c r="AF225" s="147"/>
      <c r="AG225" s="147" t="s">
        <v>225</v>
      </c>
      <c r="AH225" s="147">
        <v>0</v>
      </c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1" x14ac:dyDescent="0.2">
      <c r="A226" s="154"/>
      <c r="B226" s="155"/>
      <c r="C226" s="192" t="s">
        <v>994</v>
      </c>
      <c r="D226" s="187"/>
      <c r="E226" s="188">
        <v>19.36</v>
      </c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47"/>
      <c r="Z226" s="147"/>
      <c r="AA226" s="147"/>
      <c r="AB226" s="147"/>
      <c r="AC226" s="147"/>
      <c r="AD226" s="147"/>
      <c r="AE226" s="147"/>
      <c r="AF226" s="147"/>
      <c r="AG226" s="147" t="s">
        <v>225</v>
      </c>
      <c r="AH226" s="147">
        <v>0</v>
      </c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1" x14ac:dyDescent="0.2">
      <c r="A227" s="154"/>
      <c r="B227" s="155"/>
      <c r="C227" s="192" t="s">
        <v>956</v>
      </c>
      <c r="D227" s="187"/>
      <c r="E227" s="188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47"/>
      <c r="Z227" s="147"/>
      <c r="AA227" s="147"/>
      <c r="AB227" s="147"/>
      <c r="AC227" s="147"/>
      <c r="AD227" s="147"/>
      <c r="AE227" s="147"/>
      <c r="AF227" s="147"/>
      <c r="AG227" s="147" t="s">
        <v>225</v>
      </c>
      <c r="AH227" s="147">
        <v>0</v>
      </c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1" x14ac:dyDescent="0.2">
      <c r="A228" s="154"/>
      <c r="B228" s="155"/>
      <c r="C228" s="192" t="s">
        <v>995</v>
      </c>
      <c r="D228" s="187"/>
      <c r="E228" s="188">
        <v>78.680000000000007</v>
      </c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47"/>
      <c r="Z228" s="147"/>
      <c r="AA228" s="147"/>
      <c r="AB228" s="147"/>
      <c r="AC228" s="147"/>
      <c r="AD228" s="147"/>
      <c r="AE228" s="147"/>
      <c r="AF228" s="147"/>
      <c r="AG228" s="147" t="s">
        <v>225</v>
      </c>
      <c r="AH228" s="147">
        <v>0</v>
      </c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1" x14ac:dyDescent="0.2">
      <c r="A229" s="154">
        <v>41</v>
      </c>
      <c r="B229" s="155" t="s">
        <v>1101</v>
      </c>
      <c r="C229" s="195" t="s">
        <v>1102</v>
      </c>
      <c r="D229" s="156" t="s">
        <v>0</v>
      </c>
      <c r="E229" s="191"/>
      <c r="F229" s="158"/>
      <c r="G229" s="157">
        <f>ROUND(E229*F229,2)</f>
        <v>0</v>
      </c>
      <c r="H229" s="158"/>
      <c r="I229" s="157">
        <f>ROUND(E229*H229,2)</f>
        <v>0</v>
      </c>
      <c r="J229" s="158"/>
      <c r="K229" s="157">
        <f>ROUND(E229*J229,2)</f>
        <v>0</v>
      </c>
      <c r="L229" s="157">
        <v>15</v>
      </c>
      <c r="M229" s="157">
        <f>G229*(1+L229/100)</f>
        <v>0</v>
      </c>
      <c r="N229" s="157">
        <v>0</v>
      </c>
      <c r="O229" s="157">
        <f>ROUND(E229*N229,2)</f>
        <v>0</v>
      </c>
      <c r="P229" s="157">
        <v>0</v>
      </c>
      <c r="Q229" s="157">
        <f>ROUND(E229*P229,2)</f>
        <v>0</v>
      </c>
      <c r="R229" s="157"/>
      <c r="S229" s="157" t="s">
        <v>222</v>
      </c>
      <c r="T229" s="157" t="s">
        <v>223</v>
      </c>
      <c r="U229" s="157">
        <v>0</v>
      </c>
      <c r="V229" s="157">
        <f>ROUND(E229*U229,2)</f>
        <v>0</v>
      </c>
      <c r="W229" s="157"/>
      <c r="X229" s="157" t="s">
        <v>694</v>
      </c>
      <c r="Y229" s="147"/>
      <c r="Z229" s="147"/>
      <c r="AA229" s="147"/>
      <c r="AB229" s="147"/>
      <c r="AC229" s="147"/>
      <c r="AD229" s="147"/>
      <c r="AE229" s="147"/>
      <c r="AF229" s="147"/>
      <c r="AG229" s="147" t="s">
        <v>695</v>
      </c>
      <c r="AH229" s="147"/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x14ac:dyDescent="0.2">
      <c r="A230" s="160" t="s">
        <v>180</v>
      </c>
      <c r="B230" s="161" t="s">
        <v>138</v>
      </c>
      <c r="C230" s="181" t="s">
        <v>139</v>
      </c>
      <c r="D230" s="162"/>
      <c r="E230" s="163"/>
      <c r="F230" s="164"/>
      <c r="G230" s="164">
        <f>SUMIF(AG231:AG245,"&lt;&gt;NOR",G231:G245)</f>
        <v>0</v>
      </c>
      <c r="H230" s="164"/>
      <c r="I230" s="164">
        <f>SUM(I231:I245)</f>
        <v>0</v>
      </c>
      <c r="J230" s="164"/>
      <c r="K230" s="164">
        <f>SUM(K231:K245)</f>
        <v>0</v>
      </c>
      <c r="L230" s="164"/>
      <c r="M230" s="164">
        <f>SUM(M231:M245)</f>
        <v>0</v>
      </c>
      <c r="N230" s="164"/>
      <c r="O230" s="164">
        <f>SUM(O231:O245)</f>
        <v>2.68</v>
      </c>
      <c r="P230" s="164"/>
      <c r="Q230" s="164">
        <f>SUM(Q231:Q245)</f>
        <v>0</v>
      </c>
      <c r="R230" s="164"/>
      <c r="S230" s="164"/>
      <c r="T230" s="165"/>
      <c r="U230" s="159"/>
      <c r="V230" s="159">
        <f>SUM(V231:V245)</f>
        <v>491.21</v>
      </c>
      <c r="W230" s="159"/>
      <c r="X230" s="159"/>
      <c r="AG230" t="s">
        <v>181</v>
      </c>
    </row>
    <row r="231" spans="1:60" outlineLevel="1" x14ac:dyDescent="0.2">
      <c r="A231" s="166">
        <v>42</v>
      </c>
      <c r="B231" s="167" t="s">
        <v>1103</v>
      </c>
      <c r="C231" s="183" t="s">
        <v>1104</v>
      </c>
      <c r="D231" s="168" t="s">
        <v>221</v>
      </c>
      <c r="E231" s="169">
        <v>580.63499999999999</v>
      </c>
      <c r="F231" s="170"/>
      <c r="G231" s="171">
        <f>ROUND(E231*F231,2)</f>
        <v>0</v>
      </c>
      <c r="H231" s="170"/>
      <c r="I231" s="171">
        <f>ROUND(E231*H231,2)</f>
        <v>0</v>
      </c>
      <c r="J231" s="170"/>
      <c r="K231" s="171">
        <f>ROUND(E231*J231,2)</f>
        <v>0</v>
      </c>
      <c r="L231" s="171">
        <v>15</v>
      </c>
      <c r="M231" s="171">
        <f>G231*(1+L231/100)</f>
        <v>0</v>
      </c>
      <c r="N231" s="171">
        <v>0</v>
      </c>
      <c r="O231" s="171">
        <f>ROUND(E231*N231,2)</f>
        <v>0</v>
      </c>
      <c r="P231" s="171">
        <v>0</v>
      </c>
      <c r="Q231" s="171">
        <f>ROUND(E231*P231,2)</f>
        <v>0</v>
      </c>
      <c r="R231" s="171"/>
      <c r="S231" s="171" t="s">
        <v>185</v>
      </c>
      <c r="T231" s="172" t="s">
        <v>186</v>
      </c>
      <c r="U231" s="157">
        <v>0.43</v>
      </c>
      <c r="V231" s="157">
        <f>ROUND(E231*U231,2)</f>
        <v>249.67</v>
      </c>
      <c r="W231" s="157"/>
      <c r="X231" s="157" t="s">
        <v>187</v>
      </c>
      <c r="Y231" s="147"/>
      <c r="Z231" s="147"/>
      <c r="AA231" s="147"/>
      <c r="AB231" s="147"/>
      <c r="AC231" s="147"/>
      <c r="AD231" s="147"/>
      <c r="AE231" s="147"/>
      <c r="AF231" s="147"/>
      <c r="AG231" s="147" t="s">
        <v>188</v>
      </c>
      <c r="AH231" s="147"/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1" x14ac:dyDescent="0.2">
      <c r="A232" s="154"/>
      <c r="B232" s="155"/>
      <c r="C232" s="192" t="s">
        <v>1002</v>
      </c>
      <c r="D232" s="187"/>
      <c r="E232" s="188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47"/>
      <c r="Z232" s="147"/>
      <c r="AA232" s="147"/>
      <c r="AB232" s="147"/>
      <c r="AC232" s="147"/>
      <c r="AD232" s="147"/>
      <c r="AE232" s="147"/>
      <c r="AF232" s="147"/>
      <c r="AG232" s="147" t="s">
        <v>225</v>
      </c>
      <c r="AH232" s="147">
        <v>0</v>
      </c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1" x14ac:dyDescent="0.2">
      <c r="A233" s="154"/>
      <c r="B233" s="155"/>
      <c r="C233" s="192" t="s">
        <v>1003</v>
      </c>
      <c r="D233" s="187"/>
      <c r="E233" s="188">
        <v>36.57</v>
      </c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47"/>
      <c r="Z233" s="147"/>
      <c r="AA233" s="147"/>
      <c r="AB233" s="147"/>
      <c r="AC233" s="147"/>
      <c r="AD233" s="147"/>
      <c r="AE233" s="147"/>
      <c r="AF233" s="147"/>
      <c r="AG233" s="147" t="s">
        <v>225</v>
      </c>
      <c r="AH233" s="147">
        <v>0</v>
      </c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1" x14ac:dyDescent="0.2">
      <c r="A234" s="154"/>
      <c r="B234" s="155"/>
      <c r="C234" s="192" t="s">
        <v>1004</v>
      </c>
      <c r="D234" s="187"/>
      <c r="E234" s="188">
        <v>40.880000000000003</v>
      </c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47"/>
      <c r="Z234" s="147"/>
      <c r="AA234" s="147"/>
      <c r="AB234" s="147"/>
      <c r="AC234" s="147"/>
      <c r="AD234" s="147"/>
      <c r="AE234" s="147"/>
      <c r="AF234" s="147"/>
      <c r="AG234" s="147" t="s">
        <v>225</v>
      </c>
      <c r="AH234" s="147">
        <v>0</v>
      </c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1" x14ac:dyDescent="0.2">
      <c r="A235" s="154"/>
      <c r="B235" s="155"/>
      <c r="C235" s="192" t="s">
        <v>1005</v>
      </c>
      <c r="D235" s="187"/>
      <c r="E235" s="188">
        <v>53.3</v>
      </c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47"/>
      <c r="Z235" s="147"/>
      <c r="AA235" s="147"/>
      <c r="AB235" s="147"/>
      <c r="AC235" s="147"/>
      <c r="AD235" s="147"/>
      <c r="AE235" s="147"/>
      <c r="AF235" s="147"/>
      <c r="AG235" s="147" t="s">
        <v>225</v>
      </c>
      <c r="AH235" s="147">
        <v>0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1" x14ac:dyDescent="0.2">
      <c r="A236" s="154"/>
      <c r="B236" s="155"/>
      <c r="C236" s="192" t="s">
        <v>1006</v>
      </c>
      <c r="D236" s="187"/>
      <c r="E236" s="188">
        <v>28.81</v>
      </c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47"/>
      <c r="Z236" s="147"/>
      <c r="AA236" s="147"/>
      <c r="AB236" s="147"/>
      <c r="AC236" s="147"/>
      <c r="AD236" s="147"/>
      <c r="AE236" s="147"/>
      <c r="AF236" s="147"/>
      <c r="AG236" s="147" t="s">
        <v>225</v>
      </c>
      <c r="AH236" s="147">
        <v>0</v>
      </c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1" x14ac:dyDescent="0.2">
      <c r="A237" s="154"/>
      <c r="B237" s="155"/>
      <c r="C237" s="192" t="s">
        <v>1005</v>
      </c>
      <c r="D237" s="187"/>
      <c r="E237" s="188">
        <v>53.3</v>
      </c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47"/>
      <c r="Z237" s="147"/>
      <c r="AA237" s="147"/>
      <c r="AB237" s="147"/>
      <c r="AC237" s="147"/>
      <c r="AD237" s="147"/>
      <c r="AE237" s="147"/>
      <c r="AF237" s="147"/>
      <c r="AG237" s="147" t="s">
        <v>225</v>
      </c>
      <c r="AH237" s="147">
        <v>0</v>
      </c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1" x14ac:dyDescent="0.2">
      <c r="A238" s="154"/>
      <c r="B238" s="155"/>
      <c r="C238" s="192" t="s">
        <v>1004</v>
      </c>
      <c r="D238" s="187"/>
      <c r="E238" s="188">
        <v>40.880000000000003</v>
      </c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47"/>
      <c r="Z238" s="147"/>
      <c r="AA238" s="147"/>
      <c r="AB238" s="147"/>
      <c r="AC238" s="147"/>
      <c r="AD238" s="147"/>
      <c r="AE238" s="147"/>
      <c r="AF238" s="147"/>
      <c r="AG238" s="147" t="s">
        <v>225</v>
      </c>
      <c r="AH238" s="147">
        <v>0</v>
      </c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1" x14ac:dyDescent="0.2">
      <c r="A239" s="154"/>
      <c r="B239" s="155"/>
      <c r="C239" s="192" t="s">
        <v>1003</v>
      </c>
      <c r="D239" s="187"/>
      <c r="E239" s="188">
        <v>36.57</v>
      </c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47"/>
      <c r="Z239" s="147"/>
      <c r="AA239" s="147"/>
      <c r="AB239" s="147"/>
      <c r="AC239" s="147"/>
      <c r="AD239" s="147"/>
      <c r="AE239" s="147"/>
      <c r="AF239" s="147"/>
      <c r="AG239" s="147" t="s">
        <v>225</v>
      </c>
      <c r="AH239" s="147">
        <v>0</v>
      </c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1" x14ac:dyDescent="0.2">
      <c r="A240" s="154"/>
      <c r="B240" s="155"/>
      <c r="C240" s="192" t="s">
        <v>1007</v>
      </c>
      <c r="D240" s="187"/>
      <c r="E240" s="188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47"/>
      <c r="Z240" s="147"/>
      <c r="AA240" s="147"/>
      <c r="AB240" s="147"/>
      <c r="AC240" s="147"/>
      <c r="AD240" s="147"/>
      <c r="AE240" s="147"/>
      <c r="AF240" s="147"/>
      <c r="AG240" s="147" t="s">
        <v>225</v>
      </c>
      <c r="AH240" s="147">
        <v>0</v>
      </c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1" x14ac:dyDescent="0.2">
      <c r="A241" s="154"/>
      <c r="B241" s="155"/>
      <c r="C241" s="192" t="s">
        <v>1008</v>
      </c>
      <c r="D241" s="187"/>
      <c r="E241" s="188">
        <v>290.32</v>
      </c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47"/>
      <c r="Z241" s="147"/>
      <c r="AA241" s="147"/>
      <c r="AB241" s="147"/>
      <c r="AC241" s="147"/>
      <c r="AD241" s="147"/>
      <c r="AE241" s="147"/>
      <c r="AF241" s="147"/>
      <c r="AG241" s="147" t="s">
        <v>225</v>
      </c>
      <c r="AH241" s="147">
        <v>0</v>
      </c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1" x14ac:dyDescent="0.2">
      <c r="A242" s="173">
        <v>43</v>
      </c>
      <c r="B242" s="174" t="s">
        <v>1105</v>
      </c>
      <c r="C242" s="182" t="s">
        <v>1106</v>
      </c>
      <c r="D242" s="175" t="s">
        <v>221</v>
      </c>
      <c r="E242" s="176">
        <v>580.63499999999999</v>
      </c>
      <c r="F242" s="177"/>
      <c r="G242" s="178">
        <f>ROUND(E242*F242,2)</f>
        <v>0</v>
      </c>
      <c r="H242" s="177"/>
      <c r="I242" s="178">
        <f>ROUND(E242*H242,2)</f>
        <v>0</v>
      </c>
      <c r="J242" s="177"/>
      <c r="K242" s="178">
        <f>ROUND(E242*J242,2)</f>
        <v>0</v>
      </c>
      <c r="L242" s="178">
        <v>15</v>
      </c>
      <c r="M242" s="178">
        <f>G242*(1+L242/100)</f>
        <v>0</v>
      </c>
      <c r="N242" s="178">
        <v>0</v>
      </c>
      <c r="O242" s="178">
        <f>ROUND(E242*N242,2)</f>
        <v>0</v>
      </c>
      <c r="P242" s="178">
        <v>0</v>
      </c>
      <c r="Q242" s="178">
        <f>ROUND(E242*P242,2)</f>
        <v>0</v>
      </c>
      <c r="R242" s="178"/>
      <c r="S242" s="178" t="s">
        <v>185</v>
      </c>
      <c r="T242" s="179" t="s">
        <v>186</v>
      </c>
      <c r="U242" s="157">
        <v>0</v>
      </c>
      <c r="V242" s="157">
        <f>ROUND(E242*U242,2)</f>
        <v>0</v>
      </c>
      <c r="W242" s="157"/>
      <c r="X242" s="157" t="s">
        <v>187</v>
      </c>
      <c r="Y242" s="147"/>
      <c r="Z242" s="147"/>
      <c r="AA242" s="147"/>
      <c r="AB242" s="147"/>
      <c r="AC242" s="147"/>
      <c r="AD242" s="147"/>
      <c r="AE242" s="147"/>
      <c r="AF242" s="147"/>
      <c r="AG242" s="147" t="s">
        <v>188</v>
      </c>
      <c r="AH242" s="147"/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ht="22.5" outlineLevel="1" x14ac:dyDescent="0.2">
      <c r="A243" s="173">
        <v>44</v>
      </c>
      <c r="B243" s="174" t="s">
        <v>1107</v>
      </c>
      <c r="C243" s="182" t="s">
        <v>1108</v>
      </c>
      <c r="D243" s="175" t="s">
        <v>221</v>
      </c>
      <c r="E243" s="176">
        <v>580.63499999999999</v>
      </c>
      <c r="F243" s="177"/>
      <c r="G243" s="178">
        <f>ROUND(E243*F243,2)</f>
        <v>0</v>
      </c>
      <c r="H243" s="177"/>
      <c r="I243" s="178">
        <f>ROUND(E243*H243,2)</f>
        <v>0</v>
      </c>
      <c r="J243" s="177"/>
      <c r="K243" s="178">
        <f>ROUND(E243*J243,2)</f>
        <v>0</v>
      </c>
      <c r="L243" s="178">
        <v>15</v>
      </c>
      <c r="M243" s="178">
        <f>G243*(1+L243/100)</f>
        <v>0</v>
      </c>
      <c r="N243" s="178">
        <v>0</v>
      </c>
      <c r="O243" s="178">
        <f>ROUND(E243*N243,2)</f>
        <v>0</v>
      </c>
      <c r="P243" s="178">
        <v>0</v>
      </c>
      <c r="Q243" s="178">
        <f>ROUND(E243*P243,2)</f>
        <v>0</v>
      </c>
      <c r="R243" s="178"/>
      <c r="S243" s="178" t="s">
        <v>222</v>
      </c>
      <c r="T243" s="179" t="s">
        <v>223</v>
      </c>
      <c r="U243" s="157">
        <v>1.6E-2</v>
      </c>
      <c r="V243" s="157">
        <f>ROUND(E243*U243,2)</f>
        <v>9.2899999999999991</v>
      </c>
      <c r="W243" s="157"/>
      <c r="X243" s="157" t="s">
        <v>187</v>
      </c>
      <c r="Y243" s="147"/>
      <c r="Z243" s="147"/>
      <c r="AA243" s="147"/>
      <c r="AB243" s="147"/>
      <c r="AC243" s="147"/>
      <c r="AD243" s="147"/>
      <c r="AE243" s="147"/>
      <c r="AF243" s="147"/>
      <c r="AG243" s="147" t="s">
        <v>278</v>
      </c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1" x14ac:dyDescent="0.2">
      <c r="A244" s="166">
        <v>45</v>
      </c>
      <c r="B244" s="167" t="s">
        <v>1109</v>
      </c>
      <c r="C244" s="183" t="s">
        <v>1110</v>
      </c>
      <c r="D244" s="168" t="s">
        <v>221</v>
      </c>
      <c r="E244" s="169">
        <v>580.63499999999999</v>
      </c>
      <c r="F244" s="170"/>
      <c r="G244" s="171">
        <f>ROUND(E244*F244,2)</f>
        <v>0</v>
      </c>
      <c r="H244" s="170"/>
      <c r="I244" s="171">
        <f>ROUND(E244*H244,2)</f>
        <v>0</v>
      </c>
      <c r="J244" s="170"/>
      <c r="K244" s="171">
        <f>ROUND(E244*J244,2)</f>
        <v>0</v>
      </c>
      <c r="L244" s="171">
        <v>15</v>
      </c>
      <c r="M244" s="171">
        <f>G244*(1+L244/100)</f>
        <v>0</v>
      </c>
      <c r="N244" s="171">
        <v>4.6100000000000004E-3</v>
      </c>
      <c r="O244" s="171">
        <f>ROUND(E244*N244,2)</f>
        <v>2.68</v>
      </c>
      <c r="P244" s="171">
        <v>0</v>
      </c>
      <c r="Q244" s="171">
        <f>ROUND(E244*P244,2)</f>
        <v>0</v>
      </c>
      <c r="R244" s="171"/>
      <c r="S244" s="171" t="s">
        <v>222</v>
      </c>
      <c r="T244" s="172" t="s">
        <v>223</v>
      </c>
      <c r="U244" s="157">
        <v>0.4</v>
      </c>
      <c r="V244" s="157">
        <f>ROUND(E244*U244,2)</f>
        <v>232.25</v>
      </c>
      <c r="W244" s="157"/>
      <c r="X244" s="157" t="s">
        <v>187</v>
      </c>
      <c r="Y244" s="147"/>
      <c r="Z244" s="147"/>
      <c r="AA244" s="147"/>
      <c r="AB244" s="147"/>
      <c r="AC244" s="147"/>
      <c r="AD244" s="147"/>
      <c r="AE244" s="147"/>
      <c r="AF244" s="147"/>
      <c r="AG244" s="147" t="s">
        <v>1111</v>
      </c>
      <c r="AH244" s="147"/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1" x14ac:dyDescent="0.2">
      <c r="A245" s="154">
        <v>46</v>
      </c>
      <c r="B245" s="155" t="s">
        <v>1112</v>
      </c>
      <c r="C245" s="195" t="s">
        <v>1113</v>
      </c>
      <c r="D245" s="156" t="s">
        <v>0</v>
      </c>
      <c r="E245" s="191"/>
      <c r="F245" s="158"/>
      <c r="G245" s="157">
        <f>ROUND(E245*F245,2)</f>
        <v>0</v>
      </c>
      <c r="H245" s="158"/>
      <c r="I245" s="157">
        <f>ROUND(E245*H245,2)</f>
        <v>0</v>
      </c>
      <c r="J245" s="158"/>
      <c r="K245" s="157">
        <f>ROUND(E245*J245,2)</f>
        <v>0</v>
      </c>
      <c r="L245" s="157">
        <v>15</v>
      </c>
      <c r="M245" s="157">
        <f>G245*(1+L245/100)</f>
        <v>0</v>
      </c>
      <c r="N245" s="157">
        <v>0</v>
      </c>
      <c r="O245" s="157">
        <f>ROUND(E245*N245,2)</f>
        <v>0</v>
      </c>
      <c r="P245" s="157">
        <v>0</v>
      </c>
      <c r="Q245" s="157">
        <f>ROUND(E245*P245,2)</f>
        <v>0</v>
      </c>
      <c r="R245" s="157"/>
      <c r="S245" s="157" t="s">
        <v>222</v>
      </c>
      <c r="T245" s="157" t="s">
        <v>223</v>
      </c>
      <c r="U245" s="157">
        <v>0</v>
      </c>
      <c r="V245" s="157">
        <f>ROUND(E245*U245,2)</f>
        <v>0</v>
      </c>
      <c r="W245" s="157"/>
      <c r="X245" s="157" t="s">
        <v>694</v>
      </c>
      <c r="Y245" s="147"/>
      <c r="Z245" s="147"/>
      <c r="AA245" s="147"/>
      <c r="AB245" s="147"/>
      <c r="AC245" s="147"/>
      <c r="AD245" s="147"/>
      <c r="AE245" s="147"/>
      <c r="AF245" s="147"/>
      <c r="AG245" s="147" t="s">
        <v>695</v>
      </c>
      <c r="AH245" s="147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x14ac:dyDescent="0.2">
      <c r="A246" s="160" t="s">
        <v>180</v>
      </c>
      <c r="B246" s="161" t="s">
        <v>140</v>
      </c>
      <c r="C246" s="181" t="s">
        <v>141</v>
      </c>
      <c r="D246" s="162"/>
      <c r="E246" s="163"/>
      <c r="F246" s="164"/>
      <c r="G246" s="164">
        <f>SUMIF(AG247:AG247,"&lt;&gt;NOR",G247:G247)</f>
        <v>0</v>
      </c>
      <c r="H246" s="164"/>
      <c r="I246" s="164">
        <f>SUM(I247:I247)</f>
        <v>0</v>
      </c>
      <c r="J246" s="164"/>
      <c r="K246" s="164">
        <f>SUM(K247:K247)</f>
        <v>0</v>
      </c>
      <c r="L246" s="164"/>
      <c r="M246" s="164">
        <f>SUM(M247:M247)</f>
        <v>0</v>
      </c>
      <c r="N246" s="164"/>
      <c r="O246" s="164">
        <f>SUM(O247:O247)</f>
        <v>0.01</v>
      </c>
      <c r="P246" s="164"/>
      <c r="Q246" s="164">
        <f>SUM(Q247:Q247)</f>
        <v>0</v>
      </c>
      <c r="R246" s="164"/>
      <c r="S246" s="164"/>
      <c r="T246" s="165"/>
      <c r="U246" s="159"/>
      <c r="V246" s="159">
        <f>SUM(V247:V247)</f>
        <v>4.2</v>
      </c>
      <c r="W246" s="159"/>
      <c r="X246" s="159"/>
      <c r="AG246" t="s">
        <v>181</v>
      </c>
    </row>
    <row r="247" spans="1:60" outlineLevel="1" x14ac:dyDescent="0.2">
      <c r="A247" s="173">
        <v>47</v>
      </c>
      <c r="B247" s="174" t="s">
        <v>1114</v>
      </c>
      <c r="C247" s="182" t="s">
        <v>1115</v>
      </c>
      <c r="D247" s="175" t="s">
        <v>316</v>
      </c>
      <c r="E247" s="176">
        <v>28</v>
      </c>
      <c r="F247" s="177"/>
      <c r="G247" s="178">
        <f>ROUND(E247*F247,2)</f>
        <v>0</v>
      </c>
      <c r="H247" s="177"/>
      <c r="I247" s="178">
        <f>ROUND(E247*H247,2)</f>
        <v>0</v>
      </c>
      <c r="J247" s="177"/>
      <c r="K247" s="178">
        <f>ROUND(E247*J247,2)</f>
        <v>0</v>
      </c>
      <c r="L247" s="178">
        <v>15</v>
      </c>
      <c r="M247" s="178">
        <f>G247*(1+L247/100)</f>
        <v>0</v>
      </c>
      <c r="N247" s="178">
        <v>3.8000000000000002E-4</v>
      </c>
      <c r="O247" s="178">
        <f>ROUND(E247*N247,2)</f>
        <v>0.01</v>
      </c>
      <c r="P247" s="178">
        <v>0</v>
      </c>
      <c r="Q247" s="178">
        <f>ROUND(E247*P247,2)</f>
        <v>0</v>
      </c>
      <c r="R247" s="178"/>
      <c r="S247" s="178" t="s">
        <v>185</v>
      </c>
      <c r="T247" s="179" t="s">
        <v>186</v>
      </c>
      <c r="U247" s="157">
        <v>0.15</v>
      </c>
      <c r="V247" s="157">
        <f>ROUND(E247*U247,2)</f>
        <v>4.2</v>
      </c>
      <c r="W247" s="157"/>
      <c r="X247" s="157" t="s">
        <v>187</v>
      </c>
      <c r="Y247" s="147"/>
      <c r="Z247" s="147"/>
      <c r="AA247" s="147"/>
      <c r="AB247" s="147"/>
      <c r="AC247" s="147"/>
      <c r="AD247" s="147"/>
      <c r="AE247" s="147"/>
      <c r="AF247" s="147"/>
      <c r="AG247" s="147" t="s">
        <v>294</v>
      </c>
      <c r="AH247" s="147"/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x14ac:dyDescent="0.2">
      <c r="A248" s="160" t="s">
        <v>180</v>
      </c>
      <c r="B248" s="161" t="s">
        <v>142</v>
      </c>
      <c r="C248" s="181" t="s">
        <v>143</v>
      </c>
      <c r="D248" s="162"/>
      <c r="E248" s="163"/>
      <c r="F248" s="164"/>
      <c r="G248" s="164">
        <f>SUMIF(AG249:AG302,"&lt;&gt;NOR",G249:G302)</f>
        <v>0</v>
      </c>
      <c r="H248" s="164"/>
      <c r="I248" s="164">
        <f>SUM(I249:I302)</f>
        <v>0</v>
      </c>
      <c r="J248" s="164"/>
      <c r="K248" s="164">
        <f>SUM(K249:K302)</f>
        <v>0</v>
      </c>
      <c r="L248" s="164"/>
      <c r="M248" s="164">
        <f>SUM(M249:M302)</f>
        <v>0</v>
      </c>
      <c r="N248" s="164"/>
      <c r="O248" s="164">
        <f>SUM(O249:O302)</f>
        <v>0.58000000000000007</v>
      </c>
      <c r="P248" s="164"/>
      <c r="Q248" s="164">
        <f>SUM(Q249:Q302)</f>
        <v>0</v>
      </c>
      <c r="R248" s="164"/>
      <c r="S248" s="164"/>
      <c r="T248" s="165"/>
      <c r="U248" s="159"/>
      <c r="V248" s="159">
        <f>SUM(V249:V302)</f>
        <v>392.11</v>
      </c>
      <c r="W248" s="159"/>
      <c r="X248" s="159"/>
      <c r="AG248" t="s">
        <v>181</v>
      </c>
    </row>
    <row r="249" spans="1:60" outlineLevel="1" x14ac:dyDescent="0.2">
      <c r="A249" s="166">
        <v>48</v>
      </c>
      <c r="B249" s="167" t="s">
        <v>1116</v>
      </c>
      <c r="C249" s="183" t="s">
        <v>1117</v>
      </c>
      <c r="D249" s="168" t="s">
        <v>221</v>
      </c>
      <c r="E249" s="169">
        <v>1844.835</v>
      </c>
      <c r="F249" s="170"/>
      <c r="G249" s="171">
        <f>ROUND(E249*F249,2)</f>
        <v>0</v>
      </c>
      <c r="H249" s="170"/>
      <c r="I249" s="171">
        <f>ROUND(E249*H249,2)</f>
        <v>0</v>
      </c>
      <c r="J249" s="170"/>
      <c r="K249" s="171">
        <f>ROUND(E249*J249,2)</f>
        <v>0</v>
      </c>
      <c r="L249" s="171">
        <v>15</v>
      </c>
      <c r="M249" s="171">
        <f>G249*(1+L249/100)</f>
        <v>0</v>
      </c>
      <c r="N249" s="171">
        <v>0</v>
      </c>
      <c r="O249" s="171">
        <f>ROUND(E249*N249,2)</f>
        <v>0</v>
      </c>
      <c r="P249" s="171">
        <v>0</v>
      </c>
      <c r="Q249" s="171">
        <f>ROUND(E249*P249,2)</f>
        <v>0</v>
      </c>
      <c r="R249" s="171"/>
      <c r="S249" s="171" t="s">
        <v>222</v>
      </c>
      <c r="T249" s="172" t="s">
        <v>223</v>
      </c>
      <c r="U249" s="157">
        <v>0.01</v>
      </c>
      <c r="V249" s="157">
        <f>ROUND(E249*U249,2)</f>
        <v>18.45</v>
      </c>
      <c r="W249" s="157"/>
      <c r="X249" s="157" t="s">
        <v>187</v>
      </c>
      <c r="Y249" s="147"/>
      <c r="Z249" s="147"/>
      <c r="AA249" s="147"/>
      <c r="AB249" s="147"/>
      <c r="AC249" s="147"/>
      <c r="AD249" s="147"/>
      <c r="AE249" s="147"/>
      <c r="AF249" s="147"/>
      <c r="AG249" s="147" t="s">
        <v>294</v>
      </c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1" x14ac:dyDescent="0.2">
      <c r="A250" s="154"/>
      <c r="B250" s="155"/>
      <c r="C250" s="192" t="s">
        <v>1118</v>
      </c>
      <c r="D250" s="187"/>
      <c r="E250" s="188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47"/>
      <c r="Z250" s="147"/>
      <c r="AA250" s="147"/>
      <c r="AB250" s="147"/>
      <c r="AC250" s="147"/>
      <c r="AD250" s="147"/>
      <c r="AE250" s="147"/>
      <c r="AF250" s="147"/>
      <c r="AG250" s="147" t="s">
        <v>225</v>
      </c>
      <c r="AH250" s="147">
        <v>0</v>
      </c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1" x14ac:dyDescent="0.2">
      <c r="A251" s="154"/>
      <c r="B251" s="155"/>
      <c r="C251" s="192" t="s">
        <v>1020</v>
      </c>
      <c r="D251" s="187"/>
      <c r="E251" s="188">
        <v>73.06</v>
      </c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47"/>
      <c r="Z251" s="147"/>
      <c r="AA251" s="147"/>
      <c r="AB251" s="147"/>
      <c r="AC251" s="147"/>
      <c r="AD251" s="147"/>
      <c r="AE251" s="147"/>
      <c r="AF251" s="147"/>
      <c r="AG251" s="147" t="s">
        <v>225</v>
      </c>
      <c r="AH251" s="147">
        <v>0</v>
      </c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1" x14ac:dyDescent="0.2">
      <c r="A252" s="154"/>
      <c r="B252" s="155"/>
      <c r="C252" s="192" t="s">
        <v>1021</v>
      </c>
      <c r="D252" s="187"/>
      <c r="E252" s="188">
        <v>66.48</v>
      </c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47"/>
      <c r="Z252" s="147"/>
      <c r="AA252" s="147"/>
      <c r="AB252" s="147"/>
      <c r="AC252" s="147"/>
      <c r="AD252" s="147"/>
      <c r="AE252" s="147"/>
      <c r="AF252" s="147"/>
      <c r="AG252" s="147" t="s">
        <v>225</v>
      </c>
      <c r="AH252" s="147">
        <v>0</v>
      </c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1" x14ac:dyDescent="0.2">
      <c r="A253" s="154"/>
      <c r="B253" s="155"/>
      <c r="C253" s="192" t="s">
        <v>1022</v>
      </c>
      <c r="D253" s="187"/>
      <c r="E253" s="188">
        <v>77.88</v>
      </c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47"/>
      <c r="Z253" s="147"/>
      <c r="AA253" s="147"/>
      <c r="AB253" s="147"/>
      <c r="AC253" s="147"/>
      <c r="AD253" s="147"/>
      <c r="AE253" s="147"/>
      <c r="AF253" s="147"/>
      <c r="AG253" s="147" t="s">
        <v>225</v>
      </c>
      <c r="AH253" s="147">
        <v>0</v>
      </c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1" x14ac:dyDescent="0.2">
      <c r="A254" s="154"/>
      <c r="B254" s="155"/>
      <c r="C254" s="192" t="s">
        <v>1023</v>
      </c>
      <c r="D254" s="187"/>
      <c r="E254" s="188">
        <v>125.3</v>
      </c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47"/>
      <c r="Z254" s="147"/>
      <c r="AA254" s="147"/>
      <c r="AB254" s="147"/>
      <c r="AC254" s="147"/>
      <c r="AD254" s="147"/>
      <c r="AE254" s="147"/>
      <c r="AF254" s="147"/>
      <c r="AG254" s="147" t="s">
        <v>225</v>
      </c>
      <c r="AH254" s="147">
        <v>0</v>
      </c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1" x14ac:dyDescent="0.2">
      <c r="A255" s="154"/>
      <c r="B255" s="155"/>
      <c r="C255" s="192" t="s">
        <v>1024</v>
      </c>
      <c r="D255" s="187"/>
      <c r="E255" s="188">
        <v>59.48</v>
      </c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47"/>
      <c r="Z255" s="147"/>
      <c r="AA255" s="147"/>
      <c r="AB255" s="147"/>
      <c r="AC255" s="147"/>
      <c r="AD255" s="147"/>
      <c r="AE255" s="147"/>
      <c r="AF255" s="147"/>
      <c r="AG255" s="147" t="s">
        <v>225</v>
      </c>
      <c r="AH255" s="147">
        <v>0</v>
      </c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1" x14ac:dyDescent="0.2">
      <c r="A256" s="154"/>
      <c r="B256" s="155"/>
      <c r="C256" s="192" t="s">
        <v>1025</v>
      </c>
      <c r="D256" s="187"/>
      <c r="E256" s="188">
        <v>90.36</v>
      </c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47"/>
      <c r="Z256" s="147"/>
      <c r="AA256" s="147"/>
      <c r="AB256" s="147"/>
      <c r="AC256" s="147"/>
      <c r="AD256" s="147"/>
      <c r="AE256" s="147"/>
      <c r="AF256" s="147"/>
      <c r="AG256" s="147" t="s">
        <v>225</v>
      </c>
      <c r="AH256" s="147">
        <v>0</v>
      </c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1" x14ac:dyDescent="0.2">
      <c r="A257" s="154"/>
      <c r="B257" s="155"/>
      <c r="C257" s="192" t="s">
        <v>1021</v>
      </c>
      <c r="D257" s="187"/>
      <c r="E257" s="188">
        <v>66.48</v>
      </c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47"/>
      <c r="Z257" s="147"/>
      <c r="AA257" s="147"/>
      <c r="AB257" s="147"/>
      <c r="AC257" s="147"/>
      <c r="AD257" s="147"/>
      <c r="AE257" s="147"/>
      <c r="AF257" s="147"/>
      <c r="AG257" s="147" t="s">
        <v>225</v>
      </c>
      <c r="AH257" s="147">
        <v>0</v>
      </c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outlineLevel="1" x14ac:dyDescent="0.2">
      <c r="A258" s="154"/>
      <c r="B258" s="155"/>
      <c r="C258" s="192" t="s">
        <v>1020</v>
      </c>
      <c r="D258" s="187"/>
      <c r="E258" s="188">
        <v>73.06</v>
      </c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47"/>
      <c r="Z258" s="147"/>
      <c r="AA258" s="147"/>
      <c r="AB258" s="147"/>
      <c r="AC258" s="147"/>
      <c r="AD258" s="147"/>
      <c r="AE258" s="147"/>
      <c r="AF258" s="147"/>
      <c r="AG258" s="147" t="s">
        <v>225</v>
      </c>
      <c r="AH258" s="147">
        <v>0</v>
      </c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1" x14ac:dyDescent="0.2">
      <c r="A259" s="154"/>
      <c r="B259" s="155"/>
      <c r="C259" s="192" t="s">
        <v>1119</v>
      </c>
      <c r="D259" s="187"/>
      <c r="E259" s="188"/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47"/>
      <c r="Z259" s="147"/>
      <c r="AA259" s="147"/>
      <c r="AB259" s="147"/>
      <c r="AC259" s="147"/>
      <c r="AD259" s="147"/>
      <c r="AE259" s="147"/>
      <c r="AF259" s="147"/>
      <c r="AG259" s="147" t="s">
        <v>225</v>
      </c>
      <c r="AH259" s="147">
        <v>0</v>
      </c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1" x14ac:dyDescent="0.2">
      <c r="A260" s="154"/>
      <c r="B260" s="155"/>
      <c r="C260" s="192" t="s">
        <v>1026</v>
      </c>
      <c r="D260" s="187"/>
      <c r="E260" s="188">
        <v>632.1</v>
      </c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47"/>
      <c r="Z260" s="147"/>
      <c r="AA260" s="147"/>
      <c r="AB260" s="147"/>
      <c r="AC260" s="147"/>
      <c r="AD260" s="147"/>
      <c r="AE260" s="147"/>
      <c r="AF260" s="147"/>
      <c r="AG260" s="147" t="s">
        <v>225</v>
      </c>
      <c r="AH260" s="147">
        <v>0</v>
      </c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1" x14ac:dyDescent="0.2">
      <c r="A261" s="154"/>
      <c r="B261" s="155"/>
      <c r="C261" s="192" t="s">
        <v>1120</v>
      </c>
      <c r="D261" s="187"/>
      <c r="E261" s="188"/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47"/>
      <c r="Z261" s="147"/>
      <c r="AA261" s="147"/>
      <c r="AB261" s="147"/>
      <c r="AC261" s="147"/>
      <c r="AD261" s="147"/>
      <c r="AE261" s="147"/>
      <c r="AF261" s="147"/>
      <c r="AG261" s="147" t="s">
        <v>225</v>
      </c>
      <c r="AH261" s="147">
        <v>0</v>
      </c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1" x14ac:dyDescent="0.2">
      <c r="A262" s="154"/>
      <c r="B262" s="155"/>
      <c r="C262" s="192" t="s">
        <v>1003</v>
      </c>
      <c r="D262" s="187"/>
      <c r="E262" s="188">
        <v>36.57</v>
      </c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57"/>
      <c r="Q262" s="157"/>
      <c r="R262" s="157"/>
      <c r="S262" s="157"/>
      <c r="T262" s="157"/>
      <c r="U262" s="157"/>
      <c r="V262" s="157"/>
      <c r="W262" s="157"/>
      <c r="X262" s="157"/>
      <c r="Y262" s="147"/>
      <c r="Z262" s="147"/>
      <c r="AA262" s="147"/>
      <c r="AB262" s="147"/>
      <c r="AC262" s="147"/>
      <c r="AD262" s="147"/>
      <c r="AE262" s="147"/>
      <c r="AF262" s="147"/>
      <c r="AG262" s="147" t="s">
        <v>225</v>
      </c>
      <c r="AH262" s="147">
        <v>0</v>
      </c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1" x14ac:dyDescent="0.2">
      <c r="A263" s="154"/>
      <c r="B263" s="155"/>
      <c r="C263" s="192" t="s">
        <v>1004</v>
      </c>
      <c r="D263" s="187"/>
      <c r="E263" s="188">
        <v>40.8825</v>
      </c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47"/>
      <c r="Z263" s="147"/>
      <c r="AA263" s="147"/>
      <c r="AB263" s="147"/>
      <c r="AC263" s="147"/>
      <c r="AD263" s="147"/>
      <c r="AE263" s="147"/>
      <c r="AF263" s="147"/>
      <c r="AG263" s="147" t="s">
        <v>225</v>
      </c>
      <c r="AH263" s="147">
        <v>0</v>
      </c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1" x14ac:dyDescent="0.2">
      <c r="A264" s="154"/>
      <c r="B264" s="155"/>
      <c r="C264" s="192" t="s">
        <v>1005</v>
      </c>
      <c r="D264" s="187"/>
      <c r="E264" s="188">
        <v>53.302500000000002</v>
      </c>
      <c r="F264" s="157"/>
      <c r="G264" s="157"/>
      <c r="H264" s="157"/>
      <c r="I264" s="157"/>
      <c r="J264" s="157"/>
      <c r="K264" s="157"/>
      <c r="L264" s="157"/>
      <c r="M264" s="157"/>
      <c r="N264" s="157"/>
      <c r="O264" s="157"/>
      <c r="P264" s="157"/>
      <c r="Q264" s="157"/>
      <c r="R264" s="157"/>
      <c r="S264" s="157"/>
      <c r="T264" s="157"/>
      <c r="U264" s="157"/>
      <c r="V264" s="157"/>
      <c r="W264" s="157"/>
      <c r="X264" s="157"/>
      <c r="Y264" s="147"/>
      <c r="Z264" s="147"/>
      <c r="AA264" s="147"/>
      <c r="AB264" s="147"/>
      <c r="AC264" s="147"/>
      <c r="AD264" s="147"/>
      <c r="AE264" s="147"/>
      <c r="AF264" s="147"/>
      <c r="AG264" s="147" t="s">
        <v>225</v>
      </c>
      <c r="AH264" s="147">
        <v>0</v>
      </c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1" x14ac:dyDescent="0.2">
      <c r="A265" s="154"/>
      <c r="B265" s="155"/>
      <c r="C265" s="192" t="s">
        <v>1006</v>
      </c>
      <c r="D265" s="187"/>
      <c r="E265" s="188">
        <v>28.807500000000001</v>
      </c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47"/>
      <c r="Z265" s="147"/>
      <c r="AA265" s="147"/>
      <c r="AB265" s="147"/>
      <c r="AC265" s="147"/>
      <c r="AD265" s="147"/>
      <c r="AE265" s="147"/>
      <c r="AF265" s="147"/>
      <c r="AG265" s="147" t="s">
        <v>225</v>
      </c>
      <c r="AH265" s="147">
        <v>0</v>
      </c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outlineLevel="1" x14ac:dyDescent="0.2">
      <c r="A266" s="154"/>
      <c r="B266" s="155"/>
      <c r="C266" s="192" t="s">
        <v>1005</v>
      </c>
      <c r="D266" s="187"/>
      <c r="E266" s="188">
        <v>53.302500000000002</v>
      </c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47"/>
      <c r="Z266" s="147"/>
      <c r="AA266" s="147"/>
      <c r="AB266" s="147"/>
      <c r="AC266" s="147"/>
      <c r="AD266" s="147"/>
      <c r="AE266" s="147"/>
      <c r="AF266" s="147"/>
      <c r="AG266" s="147" t="s">
        <v>225</v>
      </c>
      <c r="AH266" s="147">
        <v>0</v>
      </c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1" x14ac:dyDescent="0.2">
      <c r="A267" s="154"/>
      <c r="B267" s="155"/>
      <c r="C267" s="192" t="s">
        <v>1004</v>
      </c>
      <c r="D267" s="187"/>
      <c r="E267" s="188">
        <v>40.8825</v>
      </c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47"/>
      <c r="Z267" s="147"/>
      <c r="AA267" s="147"/>
      <c r="AB267" s="147"/>
      <c r="AC267" s="147"/>
      <c r="AD267" s="147"/>
      <c r="AE267" s="147"/>
      <c r="AF267" s="147"/>
      <c r="AG267" s="147" t="s">
        <v>225</v>
      </c>
      <c r="AH267" s="147">
        <v>0</v>
      </c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1" x14ac:dyDescent="0.2">
      <c r="A268" s="154"/>
      <c r="B268" s="155"/>
      <c r="C268" s="192" t="s">
        <v>1003</v>
      </c>
      <c r="D268" s="187"/>
      <c r="E268" s="188">
        <v>36.57</v>
      </c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47"/>
      <c r="Z268" s="147"/>
      <c r="AA268" s="147"/>
      <c r="AB268" s="147"/>
      <c r="AC268" s="147"/>
      <c r="AD268" s="147"/>
      <c r="AE268" s="147"/>
      <c r="AF268" s="147"/>
      <c r="AG268" s="147" t="s">
        <v>225</v>
      </c>
      <c r="AH268" s="147">
        <v>0</v>
      </c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outlineLevel="1" x14ac:dyDescent="0.2">
      <c r="A269" s="154"/>
      <c r="B269" s="155"/>
      <c r="C269" s="192" t="s">
        <v>1121</v>
      </c>
      <c r="D269" s="187"/>
      <c r="E269" s="188"/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47"/>
      <c r="Z269" s="147"/>
      <c r="AA269" s="147"/>
      <c r="AB269" s="147"/>
      <c r="AC269" s="147"/>
      <c r="AD269" s="147"/>
      <c r="AE269" s="147"/>
      <c r="AF269" s="147"/>
      <c r="AG269" s="147" t="s">
        <v>225</v>
      </c>
      <c r="AH269" s="147">
        <v>0</v>
      </c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1" x14ac:dyDescent="0.2">
      <c r="A270" s="154"/>
      <c r="B270" s="155"/>
      <c r="C270" s="192" t="s">
        <v>1008</v>
      </c>
      <c r="D270" s="187"/>
      <c r="E270" s="188">
        <v>290.3175</v>
      </c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47"/>
      <c r="Z270" s="147"/>
      <c r="AA270" s="147"/>
      <c r="AB270" s="147"/>
      <c r="AC270" s="147"/>
      <c r="AD270" s="147"/>
      <c r="AE270" s="147"/>
      <c r="AF270" s="147"/>
      <c r="AG270" s="147" t="s">
        <v>225</v>
      </c>
      <c r="AH270" s="147">
        <v>0</v>
      </c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1" x14ac:dyDescent="0.2">
      <c r="A271" s="166">
        <v>49</v>
      </c>
      <c r="B271" s="167" t="s">
        <v>1122</v>
      </c>
      <c r="C271" s="183" t="s">
        <v>1123</v>
      </c>
      <c r="D271" s="168" t="s">
        <v>221</v>
      </c>
      <c r="E271" s="169">
        <v>2780.415</v>
      </c>
      <c r="F271" s="170"/>
      <c r="G271" s="171">
        <f>ROUND(E271*F271,2)</f>
        <v>0</v>
      </c>
      <c r="H271" s="170"/>
      <c r="I271" s="171">
        <f>ROUND(E271*H271,2)</f>
        <v>0</v>
      </c>
      <c r="J271" s="170"/>
      <c r="K271" s="171">
        <f>ROUND(E271*J271,2)</f>
        <v>0</v>
      </c>
      <c r="L271" s="171">
        <v>15</v>
      </c>
      <c r="M271" s="171">
        <f>G271*(1+L271/100)</f>
        <v>0</v>
      </c>
      <c r="N271" s="171">
        <v>6.9999999999999994E-5</v>
      </c>
      <c r="O271" s="171">
        <f>ROUND(E271*N271,2)</f>
        <v>0.19</v>
      </c>
      <c r="P271" s="171">
        <v>0</v>
      </c>
      <c r="Q271" s="171">
        <f>ROUND(E271*P271,2)</f>
        <v>0</v>
      </c>
      <c r="R271" s="171"/>
      <c r="S271" s="171" t="s">
        <v>222</v>
      </c>
      <c r="T271" s="172" t="s">
        <v>223</v>
      </c>
      <c r="U271" s="157">
        <v>3.2480000000000002E-2</v>
      </c>
      <c r="V271" s="157">
        <f>ROUND(E271*U271,2)</f>
        <v>90.31</v>
      </c>
      <c r="W271" s="157"/>
      <c r="X271" s="157" t="s">
        <v>187</v>
      </c>
      <c r="Y271" s="147"/>
      <c r="Z271" s="147"/>
      <c r="AA271" s="147"/>
      <c r="AB271" s="147"/>
      <c r="AC271" s="147"/>
      <c r="AD271" s="147"/>
      <c r="AE271" s="147"/>
      <c r="AF271" s="147"/>
      <c r="AG271" s="147" t="s">
        <v>294</v>
      </c>
      <c r="AH271" s="147"/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1" x14ac:dyDescent="0.2">
      <c r="A272" s="154"/>
      <c r="B272" s="155"/>
      <c r="C272" s="192" t="s">
        <v>1118</v>
      </c>
      <c r="D272" s="187"/>
      <c r="E272" s="188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47"/>
      <c r="Z272" s="147"/>
      <c r="AA272" s="147"/>
      <c r="AB272" s="147"/>
      <c r="AC272" s="147"/>
      <c r="AD272" s="147"/>
      <c r="AE272" s="147"/>
      <c r="AF272" s="147"/>
      <c r="AG272" s="147" t="s">
        <v>225</v>
      </c>
      <c r="AH272" s="147">
        <v>0</v>
      </c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outlineLevel="1" x14ac:dyDescent="0.2">
      <c r="A273" s="154"/>
      <c r="B273" s="155"/>
      <c r="C273" s="192" t="s">
        <v>1020</v>
      </c>
      <c r="D273" s="187"/>
      <c r="E273" s="188">
        <v>73.06</v>
      </c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47"/>
      <c r="Z273" s="147"/>
      <c r="AA273" s="147"/>
      <c r="AB273" s="147"/>
      <c r="AC273" s="147"/>
      <c r="AD273" s="147"/>
      <c r="AE273" s="147"/>
      <c r="AF273" s="147"/>
      <c r="AG273" s="147" t="s">
        <v>225</v>
      </c>
      <c r="AH273" s="147">
        <v>0</v>
      </c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1" x14ac:dyDescent="0.2">
      <c r="A274" s="154"/>
      <c r="B274" s="155"/>
      <c r="C274" s="192" t="s">
        <v>1021</v>
      </c>
      <c r="D274" s="187"/>
      <c r="E274" s="188">
        <v>66.48</v>
      </c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47"/>
      <c r="Z274" s="147"/>
      <c r="AA274" s="147"/>
      <c r="AB274" s="147"/>
      <c r="AC274" s="147"/>
      <c r="AD274" s="147"/>
      <c r="AE274" s="147"/>
      <c r="AF274" s="147"/>
      <c r="AG274" s="147" t="s">
        <v>225</v>
      </c>
      <c r="AH274" s="147">
        <v>0</v>
      </c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1" x14ac:dyDescent="0.2">
      <c r="A275" s="154"/>
      <c r="B275" s="155"/>
      <c r="C275" s="192" t="s">
        <v>1022</v>
      </c>
      <c r="D275" s="187"/>
      <c r="E275" s="188">
        <v>77.88</v>
      </c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47"/>
      <c r="Z275" s="147"/>
      <c r="AA275" s="147"/>
      <c r="AB275" s="147"/>
      <c r="AC275" s="147"/>
      <c r="AD275" s="147"/>
      <c r="AE275" s="147"/>
      <c r="AF275" s="147"/>
      <c r="AG275" s="147" t="s">
        <v>225</v>
      </c>
      <c r="AH275" s="147">
        <v>0</v>
      </c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1" x14ac:dyDescent="0.2">
      <c r="A276" s="154"/>
      <c r="B276" s="155"/>
      <c r="C276" s="192" t="s">
        <v>1023</v>
      </c>
      <c r="D276" s="187"/>
      <c r="E276" s="188">
        <v>125.3</v>
      </c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47"/>
      <c r="Z276" s="147"/>
      <c r="AA276" s="147"/>
      <c r="AB276" s="147"/>
      <c r="AC276" s="147"/>
      <c r="AD276" s="147"/>
      <c r="AE276" s="147"/>
      <c r="AF276" s="147"/>
      <c r="AG276" s="147" t="s">
        <v>225</v>
      </c>
      <c r="AH276" s="147">
        <v>0</v>
      </c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1" x14ac:dyDescent="0.2">
      <c r="A277" s="154"/>
      <c r="B277" s="155"/>
      <c r="C277" s="192" t="s">
        <v>1024</v>
      </c>
      <c r="D277" s="187"/>
      <c r="E277" s="188">
        <v>59.48</v>
      </c>
      <c r="F277" s="157"/>
      <c r="G277" s="157"/>
      <c r="H277" s="157"/>
      <c r="I277" s="157"/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157"/>
      <c r="Y277" s="147"/>
      <c r="Z277" s="147"/>
      <c r="AA277" s="147"/>
      <c r="AB277" s="147"/>
      <c r="AC277" s="147"/>
      <c r="AD277" s="147"/>
      <c r="AE277" s="147"/>
      <c r="AF277" s="147"/>
      <c r="AG277" s="147" t="s">
        <v>225</v>
      </c>
      <c r="AH277" s="147">
        <v>0</v>
      </c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1" x14ac:dyDescent="0.2">
      <c r="A278" s="154"/>
      <c r="B278" s="155"/>
      <c r="C278" s="192" t="s">
        <v>1025</v>
      </c>
      <c r="D278" s="187"/>
      <c r="E278" s="188">
        <v>90.36</v>
      </c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47"/>
      <c r="Z278" s="147"/>
      <c r="AA278" s="147"/>
      <c r="AB278" s="147"/>
      <c r="AC278" s="147"/>
      <c r="AD278" s="147"/>
      <c r="AE278" s="147"/>
      <c r="AF278" s="147"/>
      <c r="AG278" s="147" t="s">
        <v>225</v>
      </c>
      <c r="AH278" s="147">
        <v>0</v>
      </c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outlineLevel="1" x14ac:dyDescent="0.2">
      <c r="A279" s="154"/>
      <c r="B279" s="155"/>
      <c r="C279" s="192" t="s">
        <v>1021</v>
      </c>
      <c r="D279" s="187"/>
      <c r="E279" s="188">
        <v>66.48</v>
      </c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47"/>
      <c r="Z279" s="147"/>
      <c r="AA279" s="147"/>
      <c r="AB279" s="147"/>
      <c r="AC279" s="147"/>
      <c r="AD279" s="147"/>
      <c r="AE279" s="147"/>
      <c r="AF279" s="147"/>
      <c r="AG279" s="147" t="s">
        <v>225</v>
      </c>
      <c r="AH279" s="147">
        <v>0</v>
      </c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outlineLevel="1" x14ac:dyDescent="0.2">
      <c r="A280" s="154"/>
      <c r="B280" s="155"/>
      <c r="C280" s="192" t="s">
        <v>1020</v>
      </c>
      <c r="D280" s="187"/>
      <c r="E280" s="188">
        <v>73.06</v>
      </c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47"/>
      <c r="Z280" s="147"/>
      <c r="AA280" s="147"/>
      <c r="AB280" s="147"/>
      <c r="AC280" s="147"/>
      <c r="AD280" s="147"/>
      <c r="AE280" s="147"/>
      <c r="AF280" s="147"/>
      <c r="AG280" s="147" t="s">
        <v>225</v>
      </c>
      <c r="AH280" s="147">
        <v>0</v>
      </c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1" x14ac:dyDescent="0.2">
      <c r="A281" s="154"/>
      <c r="B281" s="155"/>
      <c r="C281" s="192" t="s">
        <v>1119</v>
      </c>
      <c r="D281" s="187"/>
      <c r="E281" s="188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47"/>
      <c r="Z281" s="147"/>
      <c r="AA281" s="147"/>
      <c r="AB281" s="147"/>
      <c r="AC281" s="147"/>
      <c r="AD281" s="147"/>
      <c r="AE281" s="147"/>
      <c r="AF281" s="147"/>
      <c r="AG281" s="147" t="s">
        <v>225</v>
      </c>
      <c r="AH281" s="147">
        <v>0</v>
      </c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outlineLevel="1" x14ac:dyDescent="0.2">
      <c r="A282" s="154"/>
      <c r="B282" s="155"/>
      <c r="C282" s="192" t="s">
        <v>1026</v>
      </c>
      <c r="D282" s="187"/>
      <c r="E282" s="188">
        <v>632.1</v>
      </c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47"/>
      <c r="Z282" s="147"/>
      <c r="AA282" s="147"/>
      <c r="AB282" s="147"/>
      <c r="AC282" s="147"/>
      <c r="AD282" s="147"/>
      <c r="AE282" s="147"/>
      <c r="AF282" s="147"/>
      <c r="AG282" s="147" t="s">
        <v>225</v>
      </c>
      <c r="AH282" s="147">
        <v>0</v>
      </c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outlineLevel="1" x14ac:dyDescent="0.2">
      <c r="A283" s="154"/>
      <c r="B283" s="155"/>
      <c r="C283" s="192" t="s">
        <v>1120</v>
      </c>
      <c r="D283" s="187"/>
      <c r="E283" s="188"/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47"/>
      <c r="Z283" s="147"/>
      <c r="AA283" s="147"/>
      <c r="AB283" s="147"/>
      <c r="AC283" s="147"/>
      <c r="AD283" s="147"/>
      <c r="AE283" s="147"/>
      <c r="AF283" s="147"/>
      <c r="AG283" s="147" t="s">
        <v>225</v>
      </c>
      <c r="AH283" s="147">
        <v>0</v>
      </c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1" x14ac:dyDescent="0.2">
      <c r="A284" s="154"/>
      <c r="B284" s="155"/>
      <c r="C284" s="192" t="s">
        <v>1003</v>
      </c>
      <c r="D284" s="187"/>
      <c r="E284" s="188">
        <v>36.57</v>
      </c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47"/>
      <c r="Z284" s="147"/>
      <c r="AA284" s="147"/>
      <c r="AB284" s="147"/>
      <c r="AC284" s="147"/>
      <c r="AD284" s="147"/>
      <c r="AE284" s="147"/>
      <c r="AF284" s="147"/>
      <c r="AG284" s="147" t="s">
        <v>225</v>
      </c>
      <c r="AH284" s="147">
        <v>0</v>
      </c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outlineLevel="1" x14ac:dyDescent="0.2">
      <c r="A285" s="154"/>
      <c r="B285" s="155"/>
      <c r="C285" s="192" t="s">
        <v>1004</v>
      </c>
      <c r="D285" s="187"/>
      <c r="E285" s="188">
        <v>40.880000000000003</v>
      </c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47"/>
      <c r="Z285" s="147"/>
      <c r="AA285" s="147"/>
      <c r="AB285" s="147"/>
      <c r="AC285" s="147"/>
      <c r="AD285" s="147"/>
      <c r="AE285" s="147"/>
      <c r="AF285" s="147"/>
      <c r="AG285" s="147" t="s">
        <v>225</v>
      </c>
      <c r="AH285" s="147">
        <v>0</v>
      </c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outlineLevel="1" x14ac:dyDescent="0.2">
      <c r="A286" s="154"/>
      <c r="B286" s="155"/>
      <c r="C286" s="192" t="s">
        <v>1005</v>
      </c>
      <c r="D286" s="187"/>
      <c r="E286" s="188">
        <v>53.3</v>
      </c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47"/>
      <c r="Z286" s="147"/>
      <c r="AA286" s="147"/>
      <c r="AB286" s="147"/>
      <c r="AC286" s="147"/>
      <c r="AD286" s="147"/>
      <c r="AE286" s="147"/>
      <c r="AF286" s="147"/>
      <c r="AG286" s="147" t="s">
        <v>225</v>
      </c>
      <c r="AH286" s="147">
        <v>0</v>
      </c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outlineLevel="1" x14ac:dyDescent="0.2">
      <c r="A287" s="154"/>
      <c r="B287" s="155"/>
      <c r="C287" s="192" t="s">
        <v>1006</v>
      </c>
      <c r="D287" s="187"/>
      <c r="E287" s="188">
        <v>28.81</v>
      </c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47"/>
      <c r="Z287" s="147"/>
      <c r="AA287" s="147"/>
      <c r="AB287" s="147"/>
      <c r="AC287" s="147"/>
      <c r="AD287" s="147"/>
      <c r="AE287" s="147"/>
      <c r="AF287" s="147"/>
      <c r="AG287" s="147" t="s">
        <v>225</v>
      </c>
      <c r="AH287" s="147">
        <v>0</v>
      </c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1" x14ac:dyDescent="0.2">
      <c r="A288" s="154"/>
      <c r="B288" s="155"/>
      <c r="C288" s="192" t="s">
        <v>1005</v>
      </c>
      <c r="D288" s="187"/>
      <c r="E288" s="188">
        <v>53.3</v>
      </c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47"/>
      <c r="Z288" s="147"/>
      <c r="AA288" s="147"/>
      <c r="AB288" s="147"/>
      <c r="AC288" s="147"/>
      <c r="AD288" s="147"/>
      <c r="AE288" s="147"/>
      <c r="AF288" s="147"/>
      <c r="AG288" s="147" t="s">
        <v>225</v>
      </c>
      <c r="AH288" s="147">
        <v>0</v>
      </c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1" x14ac:dyDescent="0.2">
      <c r="A289" s="154"/>
      <c r="B289" s="155"/>
      <c r="C289" s="192" t="s">
        <v>1004</v>
      </c>
      <c r="D289" s="187"/>
      <c r="E289" s="188">
        <v>40.880000000000003</v>
      </c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47"/>
      <c r="Z289" s="147"/>
      <c r="AA289" s="147"/>
      <c r="AB289" s="147"/>
      <c r="AC289" s="147"/>
      <c r="AD289" s="147"/>
      <c r="AE289" s="147"/>
      <c r="AF289" s="147"/>
      <c r="AG289" s="147" t="s">
        <v>225</v>
      </c>
      <c r="AH289" s="147">
        <v>0</v>
      </c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outlineLevel="1" x14ac:dyDescent="0.2">
      <c r="A290" s="154"/>
      <c r="B290" s="155"/>
      <c r="C290" s="192" t="s">
        <v>1003</v>
      </c>
      <c r="D290" s="187"/>
      <c r="E290" s="188">
        <v>36.57</v>
      </c>
      <c r="F290" s="157"/>
      <c r="G290" s="157"/>
      <c r="H290" s="157"/>
      <c r="I290" s="157"/>
      <c r="J290" s="157"/>
      <c r="K290" s="157"/>
      <c r="L290" s="157"/>
      <c r="M290" s="157"/>
      <c r="N290" s="157"/>
      <c r="O290" s="157"/>
      <c r="P290" s="157"/>
      <c r="Q290" s="157"/>
      <c r="R290" s="157"/>
      <c r="S290" s="157"/>
      <c r="T290" s="157"/>
      <c r="U290" s="157"/>
      <c r="V290" s="157"/>
      <c r="W290" s="157"/>
      <c r="X290" s="157"/>
      <c r="Y290" s="147"/>
      <c r="Z290" s="147"/>
      <c r="AA290" s="147"/>
      <c r="AB290" s="147"/>
      <c r="AC290" s="147"/>
      <c r="AD290" s="147"/>
      <c r="AE290" s="147"/>
      <c r="AF290" s="147"/>
      <c r="AG290" s="147" t="s">
        <v>225</v>
      </c>
      <c r="AH290" s="147">
        <v>0</v>
      </c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outlineLevel="1" x14ac:dyDescent="0.2">
      <c r="A291" s="154"/>
      <c r="B291" s="155"/>
      <c r="C291" s="192" t="s">
        <v>1121</v>
      </c>
      <c r="D291" s="187"/>
      <c r="E291" s="188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47"/>
      <c r="Z291" s="147"/>
      <c r="AA291" s="147"/>
      <c r="AB291" s="147"/>
      <c r="AC291" s="147"/>
      <c r="AD291" s="147"/>
      <c r="AE291" s="147"/>
      <c r="AF291" s="147"/>
      <c r="AG291" s="147" t="s">
        <v>225</v>
      </c>
      <c r="AH291" s="147">
        <v>0</v>
      </c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1" x14ac:dyDescent="0.2">
      <c r="A292" s="154"/>
      <c r="B292" s="155"/>
      <c r="C292" s="192" t="s">
        <v>1008</v>
      </c>
      <c r="D292" s="187"/>
      <c r="E292" s="188">
        <v>290.32</v>
      </c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47"/>
      <c r="Z292" s="147"/>
      <c r="AA292" s="147"/>
      <c r="AB292" s="147"/>
      <c r="AC292" s="147"/>
      <c r="AD292" s="147"/>
      <c r="AE292" s="147"/>
      <c r="AF292" s="147"/>
      <c r="AG292" s="147" t="s">
        <v>225</v>
      </c>
      <c r="AH292" s="147">
        <v>0</v>
      </c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1" x14ac:dyDescent="0.2">
      <c r="A293" s="154"/>
      <c r="B293" s="155"/>
      <c r="C293" s="192" t="s">
        <v>405</v>
      </c>
      <c r="D293" s="187"/>
      <c r="E293" s="188"/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47"/>
      <c r="Z293" s="147"/>
      <c r="AA293" s="147"/>
      <c r="AB293" s="147"/>
      <c r="AC293" s="147"/>
      <c r="AD293" s="147"/>
      <c r="AE293" s="147"/>
      <c r="AF293" s="147"/>
      <c r="AG293" s="147" t="s">
        <v>225</v>
      </c>
      <c r="AH293" s="147">
        <v>0</v>
      </c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1" x14ac:dyDescent="0.2">
      <c r="A294" s="154"/>
      <c r="B294" s="155"/>
      <c r="C294" s="192" t="s">
        <v>1124</v>
      </c>
      <c r="D294" s="187"/>
      <c r="E294" s="188">
        <v>23.14</v>
      </c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47"/>
      <c r="Z294" s="147"/>
      <c r="AA294" s="147"/>
      <c r="AB294" s="147"/>
      <c r="AC294" s="147"/>
      <c r="AD294" s="147"/>
      <c r="AE294" s="147"/>
      <c r="AF294" s="147"/>
      <c r="AG294" s="147" t="s">
        <v>225</v>
      </c>
      <c r="AH294" s="147">
        <v>0</v>
      </c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1" x14ac:dyDescent="0.2">
      <c r="A295" s="154"/>
      <c r="B295" s="155"/>
      <c r="C295" s="192" t="s">
        <v>961</v>
      </c>
      <c r="D295" s="187"/>
      <c r="E295" s="188">
        <v>-3.2</v>
      </c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47"/>
      <c r="Z295" s="147"/>
      <c r="AA295" s="147"/>
      <c r="AB295" s="147"/>
      <c r="AC295" s="147"/>
      <c r="AD295" s="147"/>
      <c r="AE295" s="147"/>
      <c r="AF295" s="147"/>
      <c r="AG295" s="147" t="s">
        <v>225</v>
      </c>
      <c r="AH295" s="147">
        <v>0</v>
      </c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1" x14ac:dyDescent="0.2">
      <c r="A296" s="154"/>
      <c r="B296" s="155"/>
      <c r="C296" s="192" t="s">
        <v>962</v>
      </c>
      <c r="D296" s="187"/>
      <c r="E296" s="188">
        <v>111.54</v>
      </c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47"/>
      <c r="Z296" s="147"/>
      <c r="AA296" s="147"/>
      <c r="AB296" s="147"/>
      <c r="AC296" s="147"/>
      <c r="AD296" s="147"/>
      <c r="AE296" s="147"/>
      <c r="AF296" s="147"/>
      <c r="AG296" s="147" t="s">
        <v>225</v>
      </c>
      <c r="AH296" s="147">
        <v>0</v>
      </c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1" x14ac:dyDescent="0.2">
      <c r="A297" s="154"/>
      <c r="B297" s="155"/>
      <c r="C297" s="192" t="s">
        <v>961</v>
      </c>
      <c r="D297" s="187"/>
      <c r="E297" s="188">
        <v>-3.2</v>
      </c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47"/>
      <c r="Z297" s="147"/>
      <c r="AA297" s="147"/>
      <c r="AB297" s="147"/>
      <c r="AC297" s="147"/>
      <c r="AD297" s="147"/>
      <c r="AE297" s="147"/>
      <c r="AF297" s="147"/>
      <c r="AG297" s="147" t="s">
        <v>225</v>
      </c>
      <c r="AH297" s="147">
        <v>0</v>
      </c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1" x14ac:dyDescent="0.2">
      <c r="A298" s="154"/>
      <c r="B298" s="155"/>
      <c r="C298" s="192" t="s">
        <v>405</v>
      </c>
      <c r="D298" s="187"/>
      <c r="E298" s="188"/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47"/>
      <c r="Z298" s="147"/>
      <c r="AA298" s="147"/>
      <c r="AB298" s="147"/>
      <c r="AC298" s="147"/>
      <c r="AD298" s="147"/>
      <c r="AE298" s="147"/>
      <c r="AF298" s="147"/>
      <c r="AG298" s="147" t="s">
        <v>225</v>
      </c>
      <c r="AH298" s="147">
        <v>0</v>
      </c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ht="22.5" outlineLevel="1" x14ac:dyDescent="0.2">
      <c r="A299" s="154"/>
      <c r="B299" s="155"/>
      <c r="C299" s="192" t="s">
        <v>1125</v>
      </c>
      <c r="D299" s="187"/>
      <c r="E299" s="188">
        <v>679.38</v>
      </c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47"/>
      <c r="Z299" s="147"/>
      <c r="AA299" s="147"/>
      <c r="AB299" s="147"/>
      <c r="AC299" s="147"/>
      <c r="AD299" s="147"/>
      <c r="AE299" s="147"/>
      <c r="AF299" s="147"/>
      <c r="AG299" s="147" t="s">
        <v>225</v>
      </c>
      <c r="AH299" s="147">
        <v>0</v>
      </c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outlineLevel="1" x14ac:dyDescent="0.2">
      <c r="A300" s="154"/>
      <c r="B300" s="155"/>
      <c r="C300" s="192" t="s">
        <v>1126</v>
      </c>
      <c r="D300" s="187"/>
      <c r="E300" s="188">
        <v>215.28</v>
      </c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47"/>
      <c r="Z300" s="147"/>
      <c r="AA300" s="147"/>
      <c r="AB300" s="147"/>
      <c r="AC300" s="147"/>
      <c r="AD300" s="147"/>
      <c r="AE300" s="147"/>
      <c r="AF300" s="147"/>
      <c r="AG300" s="147" t="s">
        <v>225</v>
      </c>
      <c r="AH300" s="147">
        <v>0</v>
      </c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outlineLevel="1" x14ac:dyDescent="0.2">
      <c r="A301" s="154"/>
      <c r="B301" s="155"/>
      <c r="C301" s="192" t="s">
        <v>1127</v>
      </c>
      <c r="D301" s="187"/>
      <c r="E301" s="188">
        <v>-87.36</v>
      </c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47"/>
      <c r="Z301" s="147"/>
      <c r="AA301" s="147"/>
      <c r="AB301" s="147"/>
      <c r="AC301" s="147"/>
      <c r="AD301" s="147"/>
      <c r="AE301" s="147"/>
      <c r="AF301" s="147"/>
      <c r="AG301" s="147" t="s">
        <v>225</v>
      </c>
      <c r="AH301" s="147">
        <v>0</v>
      </c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outlineLevel="1" x14ac:dyDescent="0.2">
      <c r="A302" s="173">
        <v>50</v>
      </c>
      <c r="B302" s="174" t="s">
        <v>1128</v>
      </c>
      <c r="C302" s="182" t="s">
        <v>1129</v>
      </c>
      <c r="D302" s="175" t="s">
        <v>221</v>
      </c>
      <c r="E302" s="176">
        <v>2780.415</v>
      </c>
      <c r="F302" s="177"/>
      <c r="G302" s="178">
        <f>ROUND(E302*F302,2)</f>
        <v>0</v>
      </c>
      <c r="H302" s="177"/>
      <c r="I302" s="178">
        <f>ROUND(E302*H302,2)</f>
        <v>0</v>
      </c>
      <c r="J302" s="177"/>
      <c r="K302" s="178">
        <f>ROUND(E302*J302,2)</f>
        <v>0</v>
      </c>
      <c r="L302" s="178">
        <v>15</v>
      </c>
      <c r="M302" s="178">
        <f>G302*(1+L302/100)</f>
        <v>0</v>
      </c>
      <c r="N302" s="178">
        <v>1.3999999999999999E-4</v>
      </c>
      <c r="O302" s="178">
        <f>ROUND(E302*N302,2)</f>
        <v>0.39</v>
      </c>
      <c r="P302" s="178">
        <v>0</v>
      </c>
      <c r="Q302" s="178">
        <f>ROUND(E302*P302,2)</f>
        <v>0</v>
      </c>
      <c r="R302" s="178"/>
      <c r="S302" s="178" t="s">
        <v>222</v>
      </c>
      <c r="T302" s="179" t="s">
        <v>223</v>
      </c>
      <c r="U302" s="157">
        <v>0.10191</v>
      </c>
      <c r="V302" s="157">
        <f>ROUND(E302*U302,2)</f>
        <v>283.35000000000002</v>
      </c>
      <c r="W302" s="157"/>
      <c r="X302" s="157" t="s">
        <v>187</v>
      </c>
      <c r="Y302" s="147"/>
      <c r="Z302" s="147"/>
      <c r="AA302" s="147"/>
      <c r="AB302" s="147"/>
      <c r="AC302" s="147"/>
      <c r="AD302" s="147"/>
      <c r="AE302" s="147"/>
      <c r="AF302" s="147"/>
      <c r="AG302" s="147" t="s">
        <v>294</v>
      </c>
      <c r="AH302" s="147"/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x14ac:dyDescent="0.2">
      <c r="A303" s="160" t="s">
        <v>180</v>
      </c>
      <c r="B303" s="161" t="s">
        <v>148</v>
      </c>
      <c r="C303" s="181" t="s">
        <v>149</v>
      </c>
      <c r="D303" s="162"/>
      <c r="E303" s="163"/>
      <c r="F303" s="164"/>
      <c r="G303" s="164">
        <f>SUMIF(AG304:AG305,"&lt;&gt;NOR",G304:G305)</f>
        <v>0</v>
      </c>
      <c r="H303" s="164"/>
      <c r="I303" s="164">
        <f>SUM(I304:I305)</f>
        <v>0</v>
      </c>
      <c r="J303" s="164"/>
      <c r="K303" s="164">
        <f>SUM(K304:K305)</f>
        <v>0</v>
      </c>
      <c r="L303" s="164"/>
      <c r="M303" s="164">
        <f>SUM(M304:M305)</f>
        <v>0</v>
      </c>
      <c r="N303" s="164"/>
      <c r="O303" s="164">
        <f>SUM(O304:O305)</f>
        <v>0</v>
      </c>
      <c r="P303" s="164"/>
      <c r="Q303" s="164">
        <f>SUM(Q304:Q305)</f>
        <v>0</v>
      </c>
      <c r="R303" s="164"/>
      <c r="S303" s="164"/>
      <c r="T303" s="165"/>
      <c r="U303" s="159"/>
      <c r="V303" s="159">
        <f>SUM(V304:V305)</f>
        <v>0</v>
      </c>
      <c r="W303" s="159"/>
      <c r="X303" s="159"/>
      <c r="AG303" t="s">
        <v>181</v>
      </c>
    </row>
    <row r="304" spans="1:60" outlineLevel="1" x14ac:dyDescent="0.2">
      <c r="A304" s="173">
        <v>51</v>
      </c>
      <c r="B304" s="174" t="s">
        <v>805</v>
      </c>
      <c r="C304" s="182" t="s">
        <v>806</v>
      </c>
      <c r="D304" s="175" t="s">
        <v>807</v>
      </c>
      <c r="E304" s="176">
        <v>30</v>
      </c>
      <c r="F304" s="177"/>
      <c r="G304" s="178">
        <f>ROUND(E304*F304,2)</f>
        <v>0</v>
      </c>
      <c r="H304" s="177"/>
      <c r="I304" s="178">
        <f>ROUND(E304*H304,2)</f>
        <v>0</v>
      </c>
      <c r="J304" s="177"/>
      <c r="K304" s="178">
        <f>ROUND(E304*J304,2)</f>
        <v>0</v>
      </c>
      <c r="L304" s="178">
        <v>15</v>
      </c>
      <c r="M304" s="178">
        <f>G304*(1+L304/100)</f>
        <v>0</v>
      </c>
      <c r="N304" s="178">
        <v>0</v>
      </c>
      <c r="O304" s="178">
        <f>ROUND(E304*N304,2)</f>
        <v>0</v>
      </c>
      <c r="P304" s="178">
        <v>0</v>
      </c>
      <c r="Q304" s="178">
        <f>ROUND(E304*P304,2)</f>
        <v>0</v>
      </c>
      <c r="R304" s="178"/>
      <c r="S304" s="178" t="s">
        <v>185</v>
      </c>
      <c r="T304" s="179" t="s">
        <v>186</v>
      </c>
      <c r="U304" s="157">
        <v>0</v>
      </c>
      <c r="V304" s="157">
        <f>ROUND(E304*U304,2)</f>
        <v>0</v>
      </c>
      <c r="W304" s="157"/>
      <c r="X304" s="157" t="s">
        <v>187</v>
      </c>
      <c r="Y304" s="147"/>
      <c r="Z304" s="147"/>
      <c r="AA304" s="147"/>
      <c r="AB304" s="147"/>
      <c r="AC304" s="147"/>
      <c r="AD304" s="147"/>
      <c r="AE304" s="147"/>
      <c r="AF304" s="147"/>
      <c r="AG304" s="147" t="s">
        <v>188</v>
      </c>
      <c r="AH304" s="147"/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outlineLevel="1" x14ac:dyDescent="0.2">
      <c r="A305" s="173">
        <v>52</v>
      </c>
      <c r="B305" s="174" t="s">
        <v>1130</v>
      </c>
      <c r="C305" s="182" t="s">
        <v>1131</v>
      </c>
      <c r="D305" s="175" t="s">
        <v>470</v>
      </c>
      <c r="E305" s="176">
        <v>100</v>
      </c>
      <c r="F305" s="177"/>
      <c r="G305" s="178">
        <f>ROUND(E305*F305,2)</f>
        <v>0</v>
      </c>
      <c r="H305" s="177"/>
      <c r="I305" s="178">
        <f>ROUND(E305*H305,2)</f>
        <v>0</v>
      </c>
      <c r="J305" s="177"/>
      <c r="K305" s="178">
        <f>ROUND(E305*J305,2)</f>
        <v>0</v>
      </c>
      <c r="L305" s="178">
        <v>15</v>
      </c>
      <c r="M305" s="178">
        <f>G305*(1+L305/100)</f>
        <v>0</v>
      </c>
      <c r="N305" s="178">
        <v>0</v>
      </c>
      <c r="O305" s="178">
        <f>ROUND(E305*N305,2)</f>
        <v>0</v>
      </c>
      <c r="P305" s="178">
        <v>0</v>
      </c>
      <c r="Q305" s="178">
        <f>ROUND(E305*P305,2)</f>
        <v>0</v>
      </c>
      <c r="R305" s="178"/>
      <c r="S305" s="178" t="s">
        <v>185</v>
      </c>
      <c r="T305" s="179" t="s">
        <v>186</v>
      </c>
      <c r="U305" s="157">
        <v>0</v>
      </c>
      <c r="V305" s="157">
        <f>ROUND(E305*U305,2)</f>
        <v>0</v>
      </c>
      <c r="W305" s="157"/>
      <c r="X305" s="157" t="s">
        <v>187</v>
      </c>
      <c r="Y305" s="147"/>
      <c r="Z305" s="147"/>
      <c r="AA305" s="147"/>
      <c r="AB305" s="147"/>
      <c r="AC305" s="147"/>
      <c r="AD305" s="147"/>
      <c r="AE305" s="147"/>
      <c r="AF305" s="147"/>
      <c r="AG305" s="147" t="s">
        <v>188</v>
      </c>
      <c r="AH305" s="147"/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x14ac:dyDescent="0.2">
      <c r="A306" s="160" t="s">
        <v>180</v>
      </c>
      <c r="B306" s="161" t="s">
        <v>150</v>
      </c>
      <c r="C306" s="181" t="s">
        <v>151</v>
      </c>
      <c r="D306" s="162"/>
      <c r="E306" s="163"/>
      <c r="F306" s="164"/>
      <c r="G306" s="164">
        <f>SUMIF(AG307:AG315,"&lt;&gt;NOR",G307:G315)</f>
        <v>0</v>
      </c>
      <c r="H306" s="164"/>
      <c r="I306" s="164">
        <f>SUM(I307:I315)</f>
        <v>0</v>
      </c>
      <c r="J306" s="164"/>
      <c r="K306" s="164">
        <f>SUM(K307:K315)</f>
        <v>0</v>
      </c>
      <c r="L306" s="164"/>
      <c r="M306" s="164">
        <f>SUM(M307:M315)</f>
        <v>0</v>
      </c>
      <c r="N306" s="164"/>
      <c r="O306" s="164">
        <f>SUM(O307:O315)</f>
        <v>0</v>
      </c>
      <c r="P306" s="164"/>
      <c r="Q306" s="164">
        <f>SUM(Q307:Q315)</f>
        <v>0</v>
      </c>
      <c r="R306" s="164"/>
      <c r="S306" s="164"/>
      <c r="T306" s="165"/>
      <c r="U306" s="159"/>
      <c r="V306" s="159">
        <f>SUM(V307:V315)</f>
        <v>39.880000000000003</v>
      </c>
      <c r="W306" s="159"/>
      <c r="X306" s="159"/>
      <c r="AG306" t="s">
        <v>181</v>
      </c>
    </row>
    <row r="307" spans="1:60" outlineLevel="1" x14ac:dyDescent="0.2">
      <c r="A307" s="173">
        <v>53</v>
      </c>
      <c r="B307" s="174" t="s">
        <v>809</v>
      </c>
      <c r="C307" s="182" t="s">
        <v>810</v>
      </c>
      <c r="D307" s="175" t="s">
        <v>274</v>
      </c>
      <c r="E307" s="176">
        <v>17.147600000000001</v>
      </c>
      <c r="F307" s="177"/>
      <c r="G307" s="178">
        <f t="shared" ref="G307:G315" si="0">ROUND(E307*F307,2)</f>
        <v>0</v>
      </c>
      <c r="H307" s="177"/>
      <c r="I307" s="178">
        <f t="shared" ref="I307:I315" si="1">ROUND(E307*H307,2)</f>
        <v>0</v>
      </c>
      <c r="J307" s="177"/>
      <c r="K307" s="178">
        <f t="shared" ref="K307:K315" si="2">ROUND(E307*J307,2)</f>
        <v>0</v>
      </c>
      <c r="L307" s="178">
        <v>15</v>
      </c>
      <c r="M307" s="178">
        <f t="shared" ref="M307:M315" si="3">G307*(1+L307/100)</f>
        <v>0</v>
      </c>
      <c r="N307" s="178">
        <v>0</v>
      </c>
      <c r="O307" s="178">
        <f t="shared" ref="O307:O315" si="4">ROUND(E307*N307,2)</f>
        <v>0</v>
      </c>
      <c r="P307" s="178">
        <v>0</v>
      </c>
      <c r="Q307" s="178">
        <f t="shared" ref="Q307:Q315" si="5">ROUND(E307*P307,2)</f>
        <v>0</v>
      </c>
      <c r="R307" s="178"/>
      <c r="S307" s="178" t="s">
        <v>222</v>
      </c>
      <c r="T307" s="179" t="s">
        <v>223</v>
      </c>
      <c r="U307" s="157">
        <v>0.749</v>
      </c>
      <c r="V307" s="157">
        <f t="shared" ref="V307:V315" si="6">ROUND(E307*U307,2)</f>
        <v>12.84</v>
      </c>
      <c r="W307" s="157"/>
      <c r="X307" s="157" t="s">
        <v>811</v>
      </c>
      <c r="Y307" s="147"/>
      <c r="Z307" s="147"/>
      <c r="AA307" s="147"/>
      <c r="AB307" s="147"/>
      <c r="AC307" s="147"/>
      <c r="AD307" s="147"/>
      <c r="AE307" s="147"/>
      <c r="AF307" s="147"/>
      <c r="AG307" s="147" t="s">
        <v>812</v>
      </c>
      <c r="AH307" s="147"/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1" x14ac:dyDescent="0.2">
      <c r="A308" s="173">
        <v>54</v>
      </c>
      <c r="B308" s="174" t="s">
        <v>813</v>
      </c>
      <c r="C308" s="182" t="s">
        <v>814</v>
      </c>
      <c r="D308" s="175" t="s">
        <v>274</v>
      </c>
      <c r="E308" s="176">
        <v>171.476</v>
      </c>
      <c r="F308" s="177"/>
      <c r="G308" s="178">
        <f t="shared" si="0"/>
        <v>0</v>
      </c>
      <c r="H308" s="177"/>
      <c r="I308" s="178">
        <f t="shared" si="1"/>
        <v>0</v>
      </c>
      <c r="J308" s="177"/>
      <c r="K308" s="178">
        <f t="shared" si="2"/>
        <v>0</v>
      </c>
      <c r="L308" s="178">
        <v>15</v>
      </c>
      <c r="M308" s="178">
        <f t="shared" si="3"/>
        <v>0</v>
      </c>
      <c r="N308" s="178">
        <v>0</v>
      </c>
      <c r="O308" s="178">
        <f t="shared" si="4"/>
        <v>0</v>
      </c>
      <c r="P308" s="178">
        <v>0</v>
      </c>
      <c r="Q308" s="178">
        <f t="shared" si="5"/>
        <v>0</v>
      </c>
      <c r="R308" s="178"/>
      <c r="S308" s="178" t="s">
        <v>222</v>
      </c>
      <c r="T308" s="179" t="s">
        <v>223</v>
      </c>
      <c r="U308" s="157">
        <v>0.03</v>
      </c>
      <c r="V308" s="157">
        <f t="shared" si="6"/>
        <v>5.14</v>
      </c>
      <c r="W308" s="157"/>
      <c r="X308" s="157" t="s">
        <v>811</v>
      </c>
      <c r="Y308" s="147"/>
      <c r="Z308" s="147"/>
      <c r="AA308" s="147"/>
      <c r="AB308" s="147"/>
      <c r="AC308" s="147"/>
      <c r="AD308" s="147"/>
      <c r="AE308" s="147"/>
      <c r="AF308" s="147"/>
      <c r="AG308" s="147" t="s">
        <v>812</v>
      </c>
      <c r="AH308" s="147"/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1" x14ac:dyDescent="0.2">
      <c r="A309" s="173">
        <v>55</v>
      </c>
      <c r="B309" s="174" t="s">
        <v>815</v>
      </c>
      <c r="C309" s="182" t="s">
        <v>816</v>
      </c>
      <c r="D309" s="175" t="s">
        <v>274</v>
      </c>
      <c r="E309" s="176">
        <v>17.147600000000001</v>
      </c>
      <c r="F309" s="177"/>
      <c r="G309" s="178">
        <f t="shared" si="0"/>
        <v>0</v>
      </c>
      <c r="H309" s="177"/>
      <c r="I309" s="178">
        <f t="shared" si="1"/>
        <v>0</v>
      </c>
      <c r="J309" s="177"/>
      <c r="K309" s="178">
        <f t="shared" si="2"/>
        <v>0</v>
      </c>
      <c r="L309" s="178">
        <v>15</v>
      </c>
      <c r="M309" s="178">
        <f t="shared" si="3"/>
        <v>0</v>
      </c>
      <c r="N309" s="178">
        <v>0</v>
      </c>
      <c r="O309" s="178">
        <f t="shared" si="4"/>
        <v>0</v>
      </c>
      <c r="P309" s="178">
        <v>0</v>
      </c>
      <c r="Q309" s="178">
        <f t="shared" si="5"/>
        <v>0</v>
      </c>
      <c r="R309" s="178"/>
      <c r="S309" s="178" t="s">
        <v>222</v>
      </c>
      <c r="T309" s="179" t="s">
        <v>223</v>
      </c>
      <c r="U309" s="157">
        <v>0.94199999999999995</v>
      </c>
      <c r="V309" s="157">
        <f t="shared" si="6"/>
        <v>16.149999999999999</v>
      </c>
      <c r="W309" s="157"/>
      <c r="X309" s="157" t="s">
        <v>811</v>
      </c>
      <c r="Y309" s="147"/>
      <c r="Z309" s="147"/>
      <c r="AA309" s="147"/>
      <c r="AB309" s="147"/>
      <c r="AC309" s="147"/>
      <c r="AD309" s="147"/>
      <c r="AE309" s="147"/>
      <c r="AF309" s="147"/>
      <c r="AG309" s="147" t="s">
        <v>812</v>
      </c>
      <c r="AH309" s="147"/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outlineLevel="1" x14ac:dyDescent="0.2">
      <c r="A310" s="173">
        <v>56</v>
      </c>
      <c r="B310" s="174" t="s">
        <v>817</v>
      </c>
      <c r="C310" s="182" t="s">
        <v>818</v>
      </c>
      <c r="D310" s="175" t="s">
        <v>274</v>
      </c>
      <c r="E310" s="176">
        <v>34.295200000000001</v>
      </c>
      <c r="F310" s="177"/>
      <c r="G310" s="178">
        <f t="shared" si="0"/>
        <v>0</v>
      </c>
      <c r="H310" s="177"/>
      <c r="I310" s="178">
        <f t="shared" si="1"/>
        <v>0</v>
      </c>
      <c r="J310" s="177"/>
      <c r="K310" s="178">
        <f t="shared" si="2"/>
        <v>0</v>
      </c>
      <c r="L310" s="178">
        <v>15</v>
      </c>
      <c r="M310" s="178">
        <f t="shared" si="3"/>
        <v>0</v>
      </c>
      <c r="N310" s="178">
        <v>0</v>
      </c>
      <c r="O310" s="178">
        <f t="shared" si="4"/>
        <v>0</v>
      </c>
      <c r="P310" s="178">
        <v>0</v>
      </c>
      <c r="Q310" s="178">
        <f t="shared" si="5"/>
        <v>0</v>
      </c>
      <c r="R310" s="178"/>
      <c r="S310" s="178" t="s">
        <v>222</v>
      </c>
      <c r="T310" s="179" t="s">
        <v>223</v>
      </c>
      <c r="U310" s="157">
        <v>0.11</v>
      </c>
      <c r="V310" s="157">
        <f t="shared" si="6"/>
        <v>3.77</v>
      </c>
      <c r="W310" s="157"/>
      <c r="X310" s="157" t="s">
        <v>811</v>
      </c>
      <c r="Y310" s="147"/>
      <c r="Z310" s="147"/>
      <c r="AA310" s="147"/>
      <c r="AB310" s="147"/>
      <c r="AC310" s="147"/>
      <c r="AD310" s="147"/>
      <c r="AE310" s="147"/>
      <c r="AF310" s="147"/>
      <c r="AG310" s="147" t="s">
        <v>812</v>
      </c>
      <c r="AH310" s="147"/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</row>
    <row r="311" spans="1:60" outlineLevel="1" x14ac:dyDescent="0.2">
      <c r="A311" s="173">
        <v>57</v>
      </c>
      <c r="B311" s="174" t="s">
        <v>819</v>
      </c>
      <c r="C311" s="182" t="s">
        <v>820</v>
      </c>
      <c r="D311" s="175" t="s">
        <v>274</v>
      </c>
      <c r="E311" s="176">
        <v>17.147600000000001</v>
      </c>
      <c r="F311" s="177"/>
      <c r="G311" s="178">
        <f t="shared" si="0"/>
        <v>0</v>
      </c>
      <c r="H311" s="177"/>
      <c r="I311" s="178">
        <f t="shared" si="1"/>
        <v>0</v>
      </c>
      <c r="J311" s="177"/>
      <c r="K311" s="178">
        <f t="shared" si="2"/>
        <v>0</v>
      </c>
      <c r="L311" s="178">
        <v>15</v>
      </c>
      <c r="M311" s="178">
        <f t="shared" si="3"/>
        <v>0</v>
      </c>
      <c r="N311" s="178">
        <v>0</v>
      </c>
      <c r="O311" s="178">
        <f t="shared" si="4"/>
        <v>0</v>
      </c>
      <c r="P311" s="178">
        <v>0</v>
      </c>
      <c r="Q311" s="178">
        <f t="shared" si="5"/>
        <v>0</v>
      </c>
      <c r="R311" s="178"/>
      <c r="S311" s="178" t="s">
        <v>222</v>
      </c>
      <c r="T311" s="179" t="s">
        <v>223</v>
      </c>
      <c r="U311" s="157">
        <v>0.01</v>
      </c>
      <c r="V311" s="157">
        <f t="shared" si="6"/>
        <v>0.17</v>
      </c>
      <c r="W311" s="157"/>
      <c r="X311" s="157" t="s">
        <v>811</v>
      </c>
      <c r="Y311" s="147"/>
      <c r="Z311" s="147"/>
      <c r="AA311" s="147"/>
      <c r="AB311" s="147"/>
      <c r="AC311" s="147"/>
      <c r="AD311" s="147"/>
      <c r="AE311" s="147"/>
      <c r="AF311" s="147"/>
      <c r="AG311" s="147" t="s">
        <v>812</v>
      </c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outlineLevel="1" x14ac:dyDescent="0.2">
      <c r="A312" s="173">
        <v>58</v>
      </c>
      <c r="B312" s="174" t="s">
        <v>821</v>
      </c>
      <c r="C312" s="182" t="s">
        <v>822</v>
      </c>
      <c r="D312" s="175" t="s">
        <v>274</v>
      </c>
      <c r="E312" s="176">
        <v>257.214</v>
      </c>
      <c r="F312" s="177"/>
      <c r="G312" s="178">
        <f t="shared" si="0"/>
        <v>0</v>
      </c>
      <c r="H312" s="177"/>
      <c r="I312" s="178">
        <f t="shared" si="1"/>
        <v>0</v>
      </c>
      <c r="J312" s="177"/>
      <c r="K312" s="178">
        <f t="shared" si="2"/>
        <v>0</v>
      </c>
      <c r="L312" s="178">
        <v>15</v>
      </c>
      <c r="M312" s="178">
        <f t="shared" si="3"/>
        <v>0</v>
      </c>
      <c r="N312" s="178">
        <v>0</v>
      </c>
      <c r="O312" s="178">
        <f t="shared" si="4"/>
        <v>0</v>
      </c>
      <c r="P312" s="178">
        <v>0</v>
      </c>
      <c r="Q312" s="178">
        <f t="shared" si="5"/>
        <v>0</v>
      </c>
      <c r="R312" s="178"/>
      <c r="S312" s="178" t="s">
        <v>222</v>
      </c>
      <c r="T312" s="179" t="s">
        <v>223</v>
      </c>
      <c r="U312" s="157">
        <v>0</v>
      </c>
      <c r="V312" s="157">
        <f t="shared" si="6"/>
        <v>0</v>
      </c>
      <c r="W312" s="157"/>
      <c r="X312" s="157" t="s">
        <v>811</v>
      </c>
      <c r="Y312" s="147"/>
      <c r="Z312" s="147"/>
      <c r="AA312" s="147"/>
      <c r="AB312" s="147"/>
      <c r="AC312" s="147"/>
      <c r="AD312" s="147"/>
      <c r="AE312" s="147"/>
      <c r="AF312" s="147"/>
      <c r="AG312" s="147" t="s">
        <v>812</v>
      </c>
      <c r="AH312" s="147"/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1" x14ac:dyDescent="0.2">
      <c r="A313" s="173">
        <v>59</v>
      </c>
      <c r="B313" s="174" t="s">
        <v>823</v>
      </c>
      <c r="C313" s="182" t="s">
        <v>1132</v>
      </c>
      <c r="D313" s="175" t="s">
        <v>274</v>
      </c>
      <c r="E313" s="176">
        <v>17.147600000000001</v>
      </c>
      <c r="F313" s="177"/>
      <c r="G313" s="178">
        <f t="shared" si="0"/>
        <v>0</v>
      </c>
      <c r="H313" s="177"/>
      <c r="I313" s="178">
        <f t="shared" si="1"/>
        <v>0</v>
      </c>
      <c r="J313" s="177"/>
      <c r="K313" s="178">
        <f t="shared" si="2"/>
        <v>0</v>
      </c>
      <c r="L313" s="178">
        <v>15</v>
      </c>
      <c r="M313" s="178">
        <f t="shared" si="3"/>
        <v>0</v>
      </c>
      <c r="N313" s="178">
        <v>0</v>
      </c>
      <c r="O313" s="178">
        <f t="shared" si="4"/>
        <v>0</v>
      </c>
      <c r="P313" s="178">
        <v>0</v>
      </c>
      <c r="Q313" s="178">
        <f t="shared" si="5"/>
        <v>0</v>
      </c>
      <c r="R313" s="178"/>
      <c r="S313" s="178" t="s">
        <v>222</v>
      </c>
      <c r="T313" s="179" t="s">
        <v>223</v>
      </c>
      <c r="U313" s="157">
        <v>0.1</v>
      </c>
      <c r="V313" s="157">
        <f t="shared" si="6"/>
        <v>1.71</v>
      </c>
      <c r="W313" s="157"/>
      <c r="X313" s="157" t="s">
        <v>811</v>
      </c>
      <c r="Y313" s="147"/>
      <c r="Z313" s="147"/>
      <c r="AA313" s="147"/>
      <c r="AB313" s="147"/>
      <c r="AC313" s="147"/>
      <c r="AD313" s="147"/>
      <c r="AE313" s="147"/>
      <c r="AF313" s="147"/>
      <c r="AG313" s="147" t="s">
        <v>812</v>
      </c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outlineLevel="1" x14ac:dyDescent="0.2">
      <c r="A314" s="173">
        <v>60</v>
      </c>
      <c r="B314" s="174" t="s">
        <v>825</v>
      </c>
      <c r="C314" s="182" t="s">
        <v>826</v>
      </c>
      <c r="D314" s="175" t="s">
        <v>274</v>
      </c>
      <c r="E314" s="176">
        <v>17.147600000000001</v>
      </c>
      <c r="F314" s="177"/>
      <c r="G314" s="178">
        <f t="shared" si="0"/>
        <v>0</v>
      </c>
      <c r="H314" s="177"/>
      <c r="I314" s="178">
        <f t="shared" si="1"/>
        <v>0</v>
      </c>
      <c r="J314" s="177"/>
      <c r="K314" s="178">
        <f t="shared" si="2"/>
        <v>0</v>
      </c>
      <c r="L314" s="178">
        <v>15</v>
      </c>
      <c r="M314" s="178">
        <f t="shared" si="3"/>
        <v>0</v>
      </c>
      <c r="N314" s="178">
        <v>0</v>
      </c>
      <c r="O314" s="178">
        <f t="shared" si="4"/>
        <v>0</v>
      </c>
      <c r="P314" s="178">
        <v>0</v>
      </c>
      <c r="Q314" s="178">
        <f t="shared" si="5"/>
        <v>0</v>
      </c>
      <c r="R314" s="178"/>
      <c r="S314" s="178" t="s">
        <v>222</v>
      </c>
      <c r="T314" s="179" t="s">
        <v>223</v>
      </c>
      <c r="U314" s="157">
        <v>6.0000000000000001E-3</v>
      </c>
      <c r="V314" s="157">
        <f t="shared" si="6"/>
        <v>0.1</v>
      </c>
      <c r="W314" s="157"/>
      <c r="X314" s="157" t="s">
        <v>811</v>
      </c>
      <c r="Y314" s="147"/>
      <c r="Z314" s="147"/>
      <c r="AA314" s="147"/>
      <c r="AB314" s="147"/>
      <c r="AC314" s="147"/>
      <c r="AD314" s="147"/>
      <c r="AE314" s="147"/>
      <c r="AF314" s="147"/>
      <c r="AG314" s="147" t="s">
        <v>812</v>
      </c>
      <c r="AH314" s="147"/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outlineLevel="1" x14ac:dyDescent="0.2">
      <c r="A315" s="166">
        <v>61</v>
      </c>
      <c r="B315" s="167" t="s">
        <v>827</v>
      </c>
      <c r="C315" s="183" t="s">
        <v>828</v>
      </c>
      <c r="D315" s="168" t="s">
        <v>274</v>
      </c>
      <c r="E315" s="169">
        <v>17.147600000000001</v>
      </c>
      <c r="F315" s="170"/>
      <c r="G315" s="171">
        <f t="shared" si="0"/>
        <v>0</v>
      </c>
      <c r="H315" s="170"/>
      <c r="I315" s="171">
        <f t="shared" si="1"/>
        <v>0</v>
      </c>
      <c r="J315" s="170"/>
      <c r="K315" s="171">
        <f t="shared" si="2"/>
        <v>0</v>
      </c>
      <c r="L315" s="171">
        <v>15</v>
      </c>
      <c r="M315" s="171">
        <f t="shared" si="3"/>
        <v>0</v>
      </c>
      <c r="N315" s="171">
        <v>0</v>
      </c>
      <c r="O315" s="171">
        <f t="shared" si="4"/>
        <v>0</v>
      </c>
      <c r="P315" s="171">
        <v>0</v>
      </c>
      <c r="Q315" s="171">
        <f t="shared" si="5"/>
        <v>0</v>
      </c>
      <c r="R315" s="171"/>
      <c r="S315" s="171" t="s">
        <v>222</v>
      </c>
      <c r="T315" s="172" t="s">
        <v>223</v>
      </c>
      <c r="U315" s="157">
        <v>0</v>
      </c>
      <c r="V315" s="157">
        <f t="shared" si="6"/>
        <v>0</v>
      </c>
      <c r="W315" s="157"/>
      <c r="X315" s="157" t="s">
        <v>811</v>
      </c>
      <c r="Y315" s="147"/>
      <c r="Z315" s="147"/>
      <c r="AA315" s="147"/>
      <c r="AB315" s="147"/>
      <c r="AC315" s="147"/>
      <c r="AD315" s="147"/>
      <c r="AE315" s="147"/>
      <c r="AF315" s="147"/>
      <c r="AG315" s="147" t="s">
        <v>812</v>
      </c>
      <c r="AH315" s="147"/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x14ac:dyDescent="0.2">
      <c r="A316" s="3"/>
      <c r="B316" s="4"/>
      <c r="C316" s="184"/>
      <c r="D316" s="6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AE316">
        <v>15</v>
      </c>
      <c r="AF316">
        <v>21</v>
      </c>
      <c r="AG316" t="s">
        <v>167</v>
      </c>
    </row>
    <row r="317" spans="1:60" x14ac:dyDescent="0.2">
      <c r="A317" s="150"/>
      <c r="B317" s="151" t="s">
        <v>31</v>
      </c>
      <c r="C317" s="185"/>
      <c r="D317" s="152"/>
      <c r="E317" s="153"/>
      <c r="F317" s="153"/>
      <c r="G317" s="180">
        <f>G8+G74+G86+G133+G153+G178+G180+G196+G198+G217+G230+G246+G248+G303+G306</f>
        <v>0</v>
      </c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AE317">
        <f>SUMIF(L7:L315,AE316,G7:G315)</f>
        <v>0</v>
      </c>
      <c r="AF317">
        <f>SUMIF(L7:L315,AF316,G7:G315)</f>
        <v>0</v>
      </c>
      <c r="AG317" t="s">
        <v>215</v>
      </c>
    </row>
    <row r="318" spans="1:60" x14ac:dyDescent="0.2">
      <c r="A318" s="3"/>
      <c r="B318" s="4"/>
      <c r="C318" s="184"/>
      <c r="D318" s="6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1:60" x14ac:dyDescent="0.2">
      <c r="A319" s="3"/>
      <c r="B319" s="4"/>
      <c r="C319" s="184"/>
      <c r="D319" s="6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1:60" x14ac:dyDescent="0.2">
      <c r="A320" s="273" t="s">
        <v>216</v>
      </c>
      <c r="B320" s="273"/>
      <c r="C320" s="274"/>
      <c r="D320" s="6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1:33" x14ac:dyDescent="0.2">
      <c r="A321" s="254"/>
      <c r="B321" s="255"/>
      <c r="C321" s="256"/>
      <c r="D321" s="255"/>
      <c r="E321" s="255"/>
      <c r="F321" s="255"/>
      <c r="G321" s="257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AG321" t="s">
        <v>217</v>
      </c>
    </row>
    <row r="322" spans="1:33" x14ac:dyDescent="0.2">
      <c r="A322" s="258"/>
      <c r="B322" s="259"/>
      <c r="C322" s="260"/>
      <c r="D322" s="259"/>
      <c r="E322" s="259"/>
      <c r="F322" s="259"/>
      <c r="G322" s="261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1:33" x14ac:dyDescent="0.2">
      <c r="A323" s="258"/>
      <c r="B323" s="259"/>
      <c r="C323" s="260"/>
      <c r="D323" s="259"/>
      <c r="E323" s="259"/>
      <c r="F323" s="259"/>
      <c r="G323" s="261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1:33" x14ac:dyDescent="0.2">
      <c r="A324" s="258"/>
      <c r="B324" s="259"/>
      <c r="C324" s="260"/>
      <c r="D324" s="259"/>
      <c r="E324" s="259"/>
      <c r="F324" s="259"/>
      <c r="G324" s="261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1:33" x14ac:dyDescent="0.2">
      <c r="A325" s="262"/>
      <c r="B325" s="263"/>
      <c r="C325" s="264"/>
      <c r="D325" s="263"/>
      <c r="E325" s="263"/>
      <c r="F325" s="263"/>
      <c r="G325" s="265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1:33" x14ac:dyDescent="0.2">
      <c r="A326" s="3"/>
      <c r="B326" s="4"/>
      <c r="C326" s="184"/>
      <c r="D326" s="6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1:33" x14ac:dyDescent="0.2">
      <c r="C327" s="186"/>
      <c r="D327" s="10"/>
      <c r="AG327" t="s">
        <v>218</v>
      </c>
    </row>
    <row r="328" spans="1:33" x14ac:dyDescent="0.2">
      <c r="D328" s="10"/>
    </row>
    <row r="329" spans="1:33" x14ac:dyDescent="0.2">
      <c r="D329" s="10"/>
    </row>
    <row r="330" spans="1:33" x14ac:dyDescent="0.2">
      <c r="D330" s="10"/>
    </row>
    <row r="331" spans="1:33" x14ac:dyDescent="0.2">
      <c r="D331" s="10"/>
    </row>
    <row r="332" spans="1:33" x14ac:dyDescent="0.2">
      <c r="D332" s="10"/>
    </row>
    <row r="333" spans="1:33" x14ac:dyDescent="0.2">
      <c r="D333" s="10"/>
    </row>
    <row r="334" spans="1:33" x14ac:dyDescent="0.2">
      <c r="D334" s="10"/>
    </row>
    <row r="335" spans="1:33" x14ac:dyDescent="0.2">
      <c r="D335" s="10"/>
    </row>
    <row r="336" spans="1:33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321:G325"/>
    <mergeCell ref="A1:G1"/>
    <mergeCell ref="C2:G2"/>
    <mergeCell ref="C3:G3"/>
    <mergeCell ref="C4:G4"/>
    <mergeCell ref="A320:C320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6" t="s">
        <v>7</v>
      </c>
      <c r="B1" s="266"/>
      <c r="C1" s="266"/>
      <c r="D1" s="266"/>
      <c r="E1" s="266"/>
      <c r="F1" s="266"/>
      <c r="G1" s="266"/>
      <c r="AG1" t="s">
        <v>155</v>
      </c>
    </row>
    <row r="2" spans="1:60" ht="24.95" customHeight="1" x14ac:dyDescent="0.2">
      <c r="A2" s="139" t="s">
        <v>8</v>
      </c>
      <c r="B2" s="49" t="s">
        <v>41</v>
      </c>
      <c r="C2" s="267" t="s">
        <v>42</v>
      </c>
      <c r="D2" s="268"/>
      <c r="E2" s="268"/>
      <c r="F2" s="268"/>
      <c r="G2" s="269"/>
      <c r="AG2" t="s">
        <v>156</v>
      </c>
    </row>
    <row r="3" spans="1:60" ht="24.95" customHeight="1" x14ac:dyDescent="0.2">
      <c r="A3" s="139" t="s">
        <v>9</v>
      </c>
      <c r="B3" s="49" t="s">
        <v>44</v>
      </c>
      <c r="C3" s="267" t="s">
        <v>45</v>
      </c>
      <c r="D3" s="268"/>
      <c r="E3" s="268"/>
      <c r="F3" s="268"/>
      <c r="G3" s="269"/>
      <c r="AC3" s="121" t="s">
        <v>156</v>
      </c>
      <c r="AG3" t="s">
        <v>157</v>
      </c>
    </row>
    <row r="4" spans="1:60" ht="24.95" customHeight="1" x14ac:dyDescent="0.2">
      <c r="A4" s="140" t="s">
        <v>10</v>
      </c>
      <c r="B4" s="141" t="s">
        <v>54</v>
      </c>
      <c r="C4" s="270" t="s">
        <v>55</v>
      </c>
      <c r="D4" s="271"/>
      <c r="E4" s="271"/>
      <c r="F4" s="271"/>
      <c r="G4" s="272"/>
      <c r="AG4" t="s">
        <v>158</v>
      </c>
    </row>
    <row r="5" spans="1:60" x14ac:dyDescent="0.2">
      <c r="D5" s="10"/>
    </row>
    <row r="6" spans="1:60" ht="38.25" x14ac:dyDescent="0.2">
      <c r="A6" s="143" t="s">
        <v>159</v>
      </c>
      <c r="B6" s="145" t="s">
        <v>160</v>
      </c>
      <c r="C6" s="145" t="s">
        <v>161</v>
      </c>
      <c r="D6" s="144" t="s">
        <v>162</v>
      </c>
      <c r="E6" s="143" t="s">
        <v>163</v>
      </c>
      <c r="F6" s="142" t="s">
        <v>164</v>
      </c>
      <c r="G6" s="143" t="s">
        <v>31</v>
      </c>
      <c r="H6" s="146" t="s">
        <v>32</v>
      </c>
      <c r="I6" s="146" t="s">
        <v>165</v>
      </c>
      <c r="J6" s="146" t="s">
        <v>33</v>
      </c>
      <c r="K6" s="146" t="s">
        <v>166</v>
      </c>
      <c r="L6" s="146" t="s">
        <v>167</v>
      </c>
      <c r="M6" s="146" t="s">
        <v>168</v>
      </c>
      <c r="N6" s="146" t="s">
        <v>169</v>
      </c>
      <c r="O6" s="146" t="s">
        <v>170</v>
      </c>
      <c r="P6" s="146" t="s">
        <v>171</v>
      </c>
      <c r="Q6" s="146" t="s">
        <v>172</v>
      </c>
      <c r="R6" s="146" t="s">
        <v>173</v>
      </c>
      <c r="S6" s="146" t="s">
        <v>174</v>
      </c>
      <c r="T6" s="146" t="s">
        <v>175</v>
      </c>
      <c r="U6" s="146" t="s">
        <v>176</v>
      </c>
      <c r="V6" s="146" t="s">
        <v>177</v>
      </c>
      <c r="W6" s="146" t="s">
        <v>178</v>
      </c>
      <c r="X6" s="146" t="s">
        <v>179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180</v>
      </c>
      <c r="B8" s="161" t="s">
        <v>100</v>
      </c>
      <c r="C8" s="181" t="s">
        <v>101</v>
      </c>
      <c r="D8" s="162"/>
      <c r="E8" s="163"/>
      <c r="F8" s="164"/>
      <c r="G8" s="164">
        <f>SUMIF(AG9:AG21,"&lt;&gt;NOR",G9:G21)</f>
        <v>0</v>
      </c>
      <c r="H8" s="164"/>
      <c r="I8" s="164">
        <f>SUM(I9:I21)</f>
        <v>0</v>
      </c>
      <c r="J8" s="164"/>
      <c r="K8" s="164">
        <f>SUM(K9:K21)</f>
        <v>0</v>
      </c>
      <c r="L8" s="164"/>
      <c r="M8" s="164">
        <f>SUM(M9:M21)</f>
        <v>0</v>
      </c>
      <c r="N8" s="164"/>
      <c r="O8" s="164">
        <f>SUM(O9:O21)</f>
        <v>3.06</v>
      </c>
      <c r="P8" s="164"/>
      <c r="Q8" s="164">
        <f>SUM(Q9:Q21)</f>
        <v>0</v>
      </c>
      <c r="R8" s="164"/>
      <c r="S8" s="164"/>
      <c r="T8" s="165"/>
      <c r="U8" s="159"/>
      <c r="V8" s="159">
        <f>SUM(V9:V21)</f>
        <v>26.81</v>
      </c>
      <c r="W8" s="159"/>
      <c r="X8" s="159"/>
      <c r="AG8" t="s">
        <v>181</v>
      </c>
    </row>
    <row r="9" spans="1:60" outlineLevel="1" x14ac:dyDescent="0.2">
      <c r="A9" s="166">
        <v>1</v>
      </c>
      <c r="B9" s="167" t="s">
        <v>1013</v>
      </c>
      <c r="C9" s="183" t="s">
        <v>1133</v>
      </c>
      <c r="D9" s="168" t="s">
        <v>221</v>
      </c>
      <c r="E9" s="169">
        <v>14.16</v>
      </c>
      <c r="F9" s="170"/>
      <c r="G9" s="171">
        <f>ROUND(E9*F9,2)</f>
        <v>0</v>
      </c>
      <c r="H9" s="170"/>
      <c r="I9" s="171">
        <f>ROUND(E9*H9,2)</f>
        <v>0</v>
      </c>
      <c r="J9" s="170"/>
      <c r="K9" s="171">
        <f>ROUND(E9*J9,2)</f>
        <v>0</v>
      </c>
      <c r="L9" s="171">
        <v>15</v>
      </c>
      <c r="M9" s="171">
        <f>G9*(1+L9/100)</f>
        <v>0</v>
      </c>
      <c r="N9" s="171">
        <v>3.2000000000000003E-4</v>
      </c>
      <c r="O9" s="171">
        <f>ROUND(E9*N9,2)</f>
        <v>0</v>
      </c>
      <c r="P9" s="171">
        <v>0</v>
      </c>
      <c r="Q9" s="171">
        <f>ROUND(E9*P9,2)</f>
        <v>0</v>
      </c>
      <c r="R9" s="171"/>
      <c r="S9" s="171" t="s">
        <v>222</v>
      </c>
      <c r="T9" s="172" t="s">
        <v>223</v>
      </c>
      <c r="U9" s="157">
        <v>7.0000000000000007E-2</v>
      </c>
      <c r="V9" s="157">
        <f>ROUND(E9*U9,2)</f>
        <v>0.99</v>
      </c>
      <c r="W9" s="157"/>
      <c r="X9" s="157" t="s">
        <v>187</v>
      </c>
      <c r="Y9" s="147"/>
      <c r="Z9" s="147"/>
      <c r="AA9" s="147"/>
      <c r="AB9" s="147"/>
      <c r="AC9" s="147"/>
      <c r="AD9" s="147"/>
      <c r="AE9" s="147"/>
      <c r="AF9" s="147"/>
      <c r="AG9" s="147" t="s">
        <v>188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54"/>
      <c r="B10" s="155"/>
      <c r="C10" s="193" t="s">
        <v>299</v>
      </c>
      <c r="D10" s="189"/>
      <c r="E10" s="190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225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54"/>
      <c r="B11" s="155"/>
      <c r="C11" s="194" t="s">
        <v>1134</v>
      </c>
      <c r="D11" s="189"/>
      <c r="E11" s="190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225</v>
      </c>
      <c r="AH11" s="147">
        <v>2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54"/>
      <c r="B12" s="155"/>
      <c r="C12" s="194" t="s">
        <v>1135</v>
      </c>
      <c r="D12" s="189"/>
      <c r="E12" s="190">
        <v>2.4</v>
      </c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47"/>
      <c r="Z12" s="147"/>
      <c r="AA12" s="147"/>
      <c r="AB12" s="147"/>
      <c r="AC12" s="147"/>
      <c r="AD12" s="147"/>
      <c r="AE12" s="147"/>
      <c r="AF12" s="147"/>
      <c r="AG12" s="147" t="s">
        <v>225</v>
      </c>
      <c r="AH12" s="147">
        <v>2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54"/>
      <c r="B13" s="155"/>
      <c r="C13" s="194" t="s">
        <v>1136</v>
      </c>
      <c r="D13" s="189"/>
      <c r="E13" s="190">
        <v>2.4</v>
      </c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225</v>
      </c>
      <c r="AH13" s="147">
        <v>2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2.5" outlineLevel="1" x14ac:dyDescent="0.2">
      <c r="A14" s="154"/>
      <c r="B14" s="155"/>
      <c r="C14" s="194" t="s">
        <v>1137</v>
      </c>
      <c r="D14" s="189"/>
      <c r="E14" s="190">
        <v>20.9</v>
      </c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225</v>
      </c>
      <c r="AH14" s="147">
        <v>2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 x14ac:dyDescent="0.2">
      <c r="A15" s="154"/>
      <c r="B15" s="155"/>
      <c r="C15" s="194" t="s">
        <v>1138</v>
      </c>
      <c r="D15" s="189"/>
      <c r="E15" s="190">
        <v>45.1</v>
      </c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47"/>
      <c r="Z15" s="147"/>
      <c r="AA15" s="147"/>
      <c r="AB15" s="147"/>
      <c r="AC15" s="147"/>
      <c r="AD15" s="147"/>
      <c r="AE15" s="147"/>
      <c r="AF15" s="147"/>
      <c r="AG15" s="147" t="s">
        <v>225</v>
      </c>
      <c r="AH15" s="147">
        <v>2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54"/>
      <c r="B16" s="155"/>
      <c r="C16" s="194" t="s">
        <v>1139</v>
      </c>
      <c r="D16" s="189"/>
      <c r="E16" s="190"/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225</v>
      </c>
      <c r="AH16" s="147">
        <v>2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54"/>
      <c r="B17" s="155"/>
      <c r="C17" s="194" t="s">
        <v>1140</v>
      </c>
      <c r="D17" s="189"/>
      <c r="E17" s="190">
        <v>70.8</v>
      </c>
      <c r="F17" s="157"/>
      <c r="G17" s="157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47"/>
      <c r="Z17" s="147"/>
      <c r="AA17" s="147"/>
      <c r="AB17" s="147"/>
      <c r="AC17" s="147"/>
      <c r="AD17" s="147"/>
      <c r="AE17" s="147"/>
      <c r="AF17" s="147"/>
      <c r="AG17" s="147" t="s">
        <v>225</v>
      </c>
      <c r="AH17" s="147">
        <v>2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54"/>
      <c r="B18" s="155"/>
      <c r="C18" s="193" t="s">
        <v>302</v>
      </c>
      <c r="D18" s="189"/>
      <c r="E18" s="190"/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47"/>
      <c r="Z18" s="147"/>
      <c r="AA18" s="147"/>
      <c r="AB18" s="147"/>
      <c r="AC18" s="147"/>
      <c r="AD18" s="147"/>
      <c r="AE18" s="147"/>
      <c r="AF18" s="147"/>
      <c r="AG18" s="147" t="s">
        <v>225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54"/>
      <c r="B19" s="155"/>
      <c r="C19" s="192" t="s">
        <v>1141</v>
      </c>
      <c r="D19" s="187"/>
      <c r="E19" s="188">
        <v>14.16</v>
      </c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225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outlineLevel="1" x14ac:dyDescent="0.2">
      <c r="A20" s="173">
        <v>2</v>
      </c>
      <c r="B20" s="174" t="s">
        <v>1014</v>
      </c>
      <c r="C20" s="182" t="s">
        <v>1015</v>
      </c>
      <c r="D20" s="175" t="s">
        <v>381</v>
      </c>
      <c r="E20" s="176">
        <v>141.6</v>
      </c>
      <c r="F20" s="177"/>
      <c r="G20" s="178">
        <f>ROUND(E20*F20,2)</f>
        <v>0</v>
      </c>
      <c r="H20" s="177"/>
      <c r="I20" s="178">
        <f>ROUND(E20*H20,2)</f>
        <v>0</v>
      </c>
      <c r="J20" s="177"/>
      <c r="K20" s="178">
        <f>ROUND(E20*J20,2)</f>
        <v>0</v>
      </c>
      <c r="L20" s="178">
        <v>15</v>
      </c>
      <c r="M20" s="178">
        <f>G20*(1+L20/100)</f>
        <v>0</v>
      </c>
      <c r="N20" s="178">
        <v>2.3800000000000002E-3</v>
      </c>
      <c r="O20" s="178">
        <f>ROUND(E20*N20,2)</f>
        <v>0.34</v>
      </c>
      <c r="P20" s="178">
        <v>0</v>
      </c>
      <c r="Q20" s="178">
        <f>ROUND(E20*P20,2)</f>
        <v>0</v>
      </c>
      <c r="R20" s="178"/>
      <c r="S20" s="178" t="s">
        <v>222</v>
      </c>
      <c r="T20" s="179" t="s">
        <v>223</v>
      </c>
      <c r="U20" s="157">
        <v>0.18232999999999999</v>
      </c>
      <c r="V20" s="157">
        <f>ROUND(E20*U20,2)</f>
        <v>25.82</v>
      </c>
      <c r="W20" s="157"/>
      <c r="X20" s="157" t="s">
        <v>187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188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 x14ac:dyDescent="0.2">
      <c r="A21" s="173">
        <v>3</v>
      </c>
      <c r="B21" s="174" t="s">
        <v>1142</v>
      </c>
      <c r="C21" s="182" t="s">
        <v>1143</v>
      </c>
      <c r="D21" s="175" t="s">
        <v>381</v>
      </c>
      <c r="E21" s="176">
        <v>141.6</v>
      </c>
      <c r="F21" s="177"/>
      <c r="G21" s="178">
        <f>ROUND(E21*F21,2)</f>
        <v>0</v>
      </c>
      <c r="H21" s="177"/>
      <c r="I21" s="178">
        <f>ROUND(E21*H21,2)</f>
        <v>0</v>
      </c>
      <c r="J21" s="177"/>
      <c r="K21" s="178">
        <f>ROUND(E21*J21,2)</f>
        <v>0</v>
      </c>
      <c r="L21" s="178">
        <v>15</v>
      </c>
      <c r="M21" s="178">
        <f>G21*(1+L21/100)</f>
        <v>0</v>
      </c>
      <c r="N21" s="178">
        <v>1.924E-2</v>
      </c>
      <c r="O21" s="178">
        <f>ROUND(E21*N21,2)</f>
        <v>2.72</v>
      </c>
      <c r="P21" s="178">
        <v>0</v>
      </c>
      <c r="Q21" s="178">
        <f>ROUND(E21*P21,2)</f>
        <v>0</v>
      </c>
      <c r="R21" s="178"/>
      <c r="S21" s="178" t="s">
        <v>185</v>
      </c>
      <c r="T21" s="179" t="s">
        <v>186</v>
      </c>
      <c r="U21" s="157">
        <v>0</v>
      </c>
      <c r="V21" s="157">
        <f>ROUND(E21*U21,2)</f>
        <v>0</v>
      </c>
      <c r="W21" s="157"/>
      <c r="X21" s="157" t="s">
        <v>187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188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x14ac:dyDescent="0.2">
      <c r="A22" s="160" t="s">
        <v>180</v>
      </c>
      <c r="B22" s="161" t="s">
        <v>106</v>
      </c>
      <c r="C22" s="181" t="s">
        <v>107</v>
      </c>
      <c r="D22" s="162"/>
      <c r="E22" s="163"/>
      <c r="F22" s="164"/>
      <c r="G22" s="164">
        <f>SUMIF(AG23:AG67,"&lt;&gt;NOR",G23:G67)</f>
        <v>0</v>
      </c>
      <c r="H22" s="164"/>
      <c r="I22" s="164">
        <f>SUM(I23:I67)</f>
        <v>0</v>
      </c>
      <c r="J22" s="164"/>
      <c r="K22" s="164">
        <f>SUM(K23:K67)</f>
        <v>0</v>
      </c>
      <c r="L22" s="164"/>
      <c r="M22" s="164">
        <f>SUM(M23:M67)</f>
        <v>0</v>
      </c>
      <c r="N22" s="164"/>
      <c r="O22" s="164">
        <f>SUM(O23:O67)</f>
        <v>57.07</v>
      </c>
      <c r="P22" s="164"/>
      <c r="Q22" s="164">
        <f>SUM(Q23:Q67)</f>
        <v>0</v>
      </c>
      <c r="R22" s="164"/>
      <c r="S22" s="164"/>
      <c r="T22" s="165"/>
      <c r="U22" s="159"/>
      <c r="V22" s="159">
        <f>SUM(V23:V67)</f>
        <v>66.069999999999993</v>
      </c>
      <c r="W22" s="159"/>
      <c r="X22" s="159"/>
      <c r="AG22" t="s">
        <v>181</v>
      </c>
    </row>
    <row r="23" spans="1:60" outlineLevel="1" x14ac:dyDescent="0.2">
      <c r="A23" s="166">
        <v>4</v>
      </c>
      <c r="B23" s="167" t="s">
        <v>1144</v>
      </c>
      <c r="C23" s="183" t="s">
        <v>1145</v>
      </c>
      <c r="D23" s="168" t="s">
        <v>234</v>
      </c>
      <c r="E23" s="169">
        <v>20.664000000000001</v>
      </c>
      <c r="F23" s="170"/>
      <c r="G23" s="171">
        <f>ROUND(E23*F23,2)</f>
        <v>0</v>
      </c>
      <c r="H23" s="170"/>
      <c r="I23" s="171">
        <f>ROUND(E23*H23,2)</f>
        <v>0</v>
      </c>
      <c r="J23" s="170"/>
      <c r="K23" s="171">
        <f>ROUND(E23*J23,2)</f>
        <v>0</v>
      </c>
      <c r="L23" s="171">
        <v>15</v>
      </c>
      <c r="M23" s="171">
        <f>G23*(1+L23/100)</f>
        <v>0</v>
      </c>
      <c r="N23" s="171">
        <v>2.5249999999999999</v>
      </c>
      <c r="O23" s="171">
        <f>ROUND(E23*N23,2)</f>
        <v>52.18</v>
      </c>
      <c r="P23" s="171">
        <v>0</v>
      </c>
      <c r="Q23" s="171">
        <f>ROUND(E23*P23,2)</f>
        <v>0</v>
      </c>
      <c r="R23" s="171"/>
      <c r="S23" s="171" t="s">
        <v>222</v>
      </c>
      <c r="T23" s="172" t="s">
        <v>223</v>
      </c>
      <c r="U23" s="157">
        <v>2.3170000000000002</v>
      </c>
      <c r="V23" s="157">
        <f>ROUND(E23*U23,2)</f>
        <v>47.88</v>
      </c>
      <c r="W23" s="157"/>
      <c r="X23" s="157" t="s">
        <v>187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188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54"/>
      <c r="B24" s="155"/>
      <c r="C24" s="193" t="s">
        <v>299</v>
      </c>
      <c r="D24" s="189"/>
      <c r="E24" s="190"/>
      <c r="F24" s="157"/>
      <c r="G24" s="157"/>
      <c r="H24" s="157"/>
      <c r="I24" s="157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47"/>
      <c r="Z24" s="147"/>
      <c r="AA24" s="147"/>
      <c r="AB24" s="147"/>
      <c r="AC24" s="147"/>
      <c r="AD24" s="147"/>
      <c r="AE24" s="147"/>
      <c r="AF24" s="147"/>
      <c r="AG24" s="147" t="s">
        <v>225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54"/>
      <c r="B25" s="155"/>
      <c r="C25" s="194" t="s">
        <v>1134</v>
      </c>
      <c r="D25" s="189"/>
      <c r="E25" s="190"/>
      <c r="F25" s="157"/>
      <c r="G25" s="157"/>
      <c r="H25" s="157"/>
      <c r="I25" s="157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7"/>
      <c r="X25" s="157"/>
      <c r="Y25" s="147"/>
      <c r="Z25" s="147"/>
      <c r="AA25" s="147"/>
      <c r="AB25" s="147"/>
      <c r="AC25" s="147"/>
      <c r="AD25" s="147"/>
      <c r="AE25" s="147"/>
      <c r="AF25" s="147"/>
      <c r="AG25" s="147" t="s">
        <v>225</v>
      </c>
      <c r="AH25" s="147">
        <v>2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54"/>
      <c r="B26" s="155"/>
      <c r="C26" s="194" t="s">
        <v>1146</v>
      </c>
      <c r="D26" s="189"/>
      <c r="E26" s="190">
        <v>4.1399999999999997</v>
      </c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47"/>
      <c r="Z26" s="147"/>
      <c r="AA26" s="147"/>
      <c r="AB26" s="147"/>
      <c r="AC26" s="147"/>
      <c r="AD26" s="147"/>
      <c r="AE26" s="147"/>
      <c r="AF26" s="147"/>
      <c r="AG26" s="147" t="s">
        <v>225</v>
      </c>
      <c r="AH26" s="147">
        <v>2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54"/>
      <c r="B27" s="155"/>
      <c r="C27" s="194" t="s">
        <v>1147</v>
      </c>
      <c r="D27" s="189"/>
      <c r="E27" s="190">
        <v>4.1399999999999997</v>
      </c>
      <c r="F27" s="157"/>
      <c r="G27" s="157"/>
      <c r="H27" s="157"/>
      <c r="I27" s="157"/>
      <c r="J27" s="157"/>
      <c r="K27" s="157"/>
      <c r="L27" s="157"/>
      <c r="M27" s="157"/>
      <c r="N27" s="157"/>
      <c r="O27" s="157"/>
      <c r="P27" s="157"/>
      <c r="Q27" s="157"/>
      <c r="R27" s="157"/>
      <c r="S27" s="157"/>
      <c r="T27" s="157"/>
      <c r="U27" s="157"/>
      <c r="V27" s="157"/>
      <c r="W27" s="157"/>
      <c r="X27" s="157"/>
      <c r="Y27" s="147"/>
      <c r="Z27" s="147"/>
      <c r="AA27" s="147"/>
      <c r="AB27" s="147"/>
      <c r="AC27" s="147"/>
      <c r="AD27" s="147"/>
      <c r="AE27" s="147"/>
      <c r="AF27" s="147"/>
      <c r="AG27" s="147" t="s">
        <v>225</v>
      </c>
      <c r="AH27" s="147">
        <v>2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54"/>
      <c r="B28" s="155"/>
      <c r="C28" s="194" t="s">
        <v>1148</v>
      </c>
      <c r="D28" s="189"/>
      <c r="E28" s="190">
        <v>24.15</v>
      </c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225</v>
      </c>
      <c r="AH28" s="147">
        <v>2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54"/>
      <c r="B29" s="155"/>
      <c r="C29" s="194" t="s">
        <v>1149</v>
      </c>
      <c r="D29" s="189"/>
      <c r="E29" s="190">
        <v>41.37</v>
      </c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  <c r="V29" s="157"/>
      <c r="W29" s="157"/>
      <c r="X29" s="157"/>
      <c r="Y29" s="147"/>
      <c r="Z29" s="147"/>
      <c r="AA29" s="147"/>
      <c r="AB29" s="147"/>
      <c r="AC29" s="147"/>
      <c r="AD29" s="147"/>
      <c r="AE29" s="147"/>
      <c r="AF29" s="147"/>
      <c r="AG29" s="147" t="s">
        <v>225</v>
      </c>
      <c r="AH29" s="147">
        <v>2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54"/>
      <c r="B30" s="155"/>
      <c r="C30" s="194" t="s">
        <v>1139</v>
      </c>
      <c r="D30" s="189"/>
      <c r="E30" s="190"/>
      <c r="F30" s="157"/>
      <c r="G30" s="157"/>
      <c r="H30" s="157"/>
      <c r="I30" s="157"/>
      <c r="J30" s="157"/>
      <c r="K30" s="157"/>
      <c r="L30" s="157"/>
      <c r="M30" s="157"/>
      <c r="N30" s="157"/>
      <c r="O30" s="157"/>
      <c r="P30" s="157"/>
      <c r="Q30" s="157"/>
      <c r="R30" s="157"/>
      <c r="S30" s="157"/>
      <c r="T30" s="157"/>
      <c r="U30" s="157"/>
      <c r="V30" s="157"/>
      <c r="W30" s="157"/>
      <c r="X30" s="157"/>
      <c r="Y30" s="147"/>
      <c r="Z30" s="147"/>
      <c r="AA30" s="147"/>
      <c r="AB30" s="147"/>
      <c r="AC30" s="147"/>
      <c r="AD30" s="147"/>
      <c r="AE30" s="147"/>
      <c r="AF30" s="147"/>
      <c r="AG30" s="147" t="s">
        <v>225</v>
      </c>
      <c r="AH30" s="147">
        <v>2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54"/>
      <c r="B31" s="155"/>
      <c r="C31" s="194" t="s">
        <v>1150</v>
      </c>
      <c r="D31" s="189"/>
      <c r="E31" s="190">
        <v>73.8</v>
      </c>
      <c r="F31" s="157"/>
      <c r="G31" s="157"/>
      <c r="H31" s="157"/>
      <c r="I31" s="157"/>
      <c r="J31" s="157"/>
      <c r="K31" s="157"/>
      <c r="L31" s="157"/>
      <c r="M31" s="157"/>
      <c r="N31" s="157"/>
      <c r="O31" s="157"/>
      <c r="P31" s="157"/>
      <c r="Q31" s="157"/>
      <c r="R31" s="157"/>
      <c r="S31" s="157"/>
      <c r="T31" s="157"/>
      <c r="U31" s="157"/>
      <c r="V31" s="157"/>
      <c r="W31" s="157"/>
      <c r="X31" s="157"/>
      <c r="Y31" s="147"/>
      <c r="Z31" s="147"/>
      <c r="AA31" s="147"/>
      <c r="AB31" s="147"/>
      <c r="AC31" s="147"/>
      <c r="AD31" s="147"/>
      <c r="AE31" s="147"/>
      <c r="AF31" s="147"/>
      <c r="AG31" s="147" t="s">
        <v>225</v>
      </c>
      <c r="AH31" s="147">
        <v>2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54"/>
      <c r="B32" s="155"/>
      <c r="C32" s="194" t="s">
        <v>1151</v>
      </c>
      <c r="D32" s="189"/>
      <c r="E32" s="190"/>
      <c r="F32" s="157"/>
      <c r="G32" s="157"/>
      <c r="H32" s="157"/>
      <c r="I32" s="157"/>
      <c r="J32" s="157"/>
      <c r="K32" s="157"/>
      <c r="L32" s="157"/>
      <c r="M32" s="157"/>
      <c r="N32" s="157"/>
      <c r="O32" s="157"/>
      <c r="P32" s="157"/>
      <c r="Q32" s="157"/>
      <c r="R32" s="157"/>
      <c r="S32" s="157"/>
      <c r="T32" s="157"/>
      <c r="U32" s="157"/>
      <c r="V32" s="157"/>
      <c r="W32" s="157"/>
      <c r="X32" s="157"/>
      <c r="Y32" s="147"/>
      <c r="Z32" s="147"/>
      <c r="AA32" s="147"/>
      <c r="AB32" s="147"/>
      <c r="AC32" s="147"/>
      <c r="AD32" s="147"/>
      <c r="AE32" s="147"/>
      <c r="AF32" s="147"/>
      <c r="AG32" s="147" t="s">
        <v>225</v>
      </c>
      <c r="AH32" s="147">
        <v>2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54"/>
      <c r="B33" s="155"/>
      <c r="C33" s="193" t="s">
        <v>302</v>
      </c>
      <c r="D33" s="189"/>
      <c r="E33" s="190"/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47"/>
      <c r="Z33" s="147"/>
      <c r="AA33" s="147"/>
      <c r="AB33" s="147"/>
      <c r="AC33" s="147"/>
      <c r="AD33" s="147"/>
      <c r="AE33" s="147"/>
      <c r="AF33" s="147"/>
      <c r="AG33" s="147" t="s">
        <v>225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54"/>
      <c r="B34" s="155"/>
      <c r="C34" s="192" t="s">
        <v>1152</v>
      </c>
      <c r="D34" s="187"/>
      <c r="E34" s="188">
        <v>20.66</v>
      </c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47"/>
      <c r="Z34" s="147"/>
      <c r="AA34" s="147"/>
      <c r="AB34" s="147"/>
      <c r="AC34" s="147"/>
      <c r="AD34" s="147"/>
      <c r="AE34" s="147"/>
      <c r="AF34" s="147"/>
      <c r="AG34" s="147" t="s">
        <v>225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66">
        <v>5</v>
      </c>
      <c r="B35" s="167" t="s">
        <v>1153</v>
      </c>
      <c r="C35" s="183" t="s">
        <v>1154</v>
      </c>
      <c r="D35" s="168" t="s">
        <v>234</v>
      </c>
      <c r="E35" s="169">
        <v>20.664000000000001</v>
      </c>
      <c r="F35" s="170"/>
      <c r="G35" s="171">
        <f>ROUND(E35*F35,2)</f>
        <v>0</v>
      </c>
      <c r="H35" s="170"/>
      <c r="I35" s="171">
        <f>ROUND(E35*H35,2)</f>
        <v>0</v>
      </c>
      <c r="J35" s="170"/>
      <c r="K35" s="171">
        <f>ROUND(E35*J35,2)</f>
        <v>0</v>
      </c>
      <c r="L35" s="171">
        <v>15</v>
      </c>
      <c r="M35" s="171">
        <f>G35*(1+L35/100)</f>
        <v>0</v>
      </c>
      <c r="N35" s="171">
        <v>0.01</v>
      </c>
      <c r="O35" s="171">
        <f>ROUND(E35*N35,2)</f>
        <v>0.21</v>
      </c>
      <c r="P35" s="171">
        <v>0</v>
      </c>
      <c r="Q35" s="171">
        <f>ROUND(E35*P35,2)</f>
        <v>0</v>
      </c>
      <c r="R35" s="171"/>
      <c r="S35" s="171" t="s">
        <v>222</v>
      </c>
      <c r="T35" s="172" t="s">
        <v>223</v>
      </c>
      <c r="U35" s="157">
        <v>0.67500000000000004</v>
      </c>
      <c r="V35" s="157">
        <f>ROUND(E35*U35,2)</f>
        <v>13.95</v>
      </c>
      <c r="W35" s="157"/>
      <c r="X35" s="157" t="s">
        <v>187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188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54"/>
      <c r="B36" s="155"/>
      <c r="C36" s="193" t="s">
        <v>299</v>
      </c>
      <c r="D36" s="189"/>
      <c r="E36" s="190"/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7"/>
      <c r="Q36" s="157"/>
      <c r="R36" s="157"/>
      <c r="S36" s="157"/>
      <c r="T36" s="157"/>
      <c r="U36" s="157"/>
      <c r="V36" s="157"/>
      <c r="W36" s="157"/>
      <c r="X36" s="157"/>
      <c r="Y36" s="147"/>
      <c r="Z36" s="147"/>
      <c r="AA36" s="147"/>
      <c r="AB36" s="147"/>
      <c r="AC36" s="147"/>
      <c r="AD36" s="147"/>
      <c r="AE36" s="147"/>
      <c r="AF36" s="147"/>
      <c r="AG36" s="147" t="s">
        <v>225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54"/>
      <c r="B37" s="155"/>
      <c r="C37" s="194" t="s">
        <v>1134</v>
      </c>
      <c r="D37" s="189"/>
      <c r="E37" s="190"/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157"/>
      <c r="S37" s="157"/>
      <c r="T37" s="157"/>
      <c r="U37" s="157"/>
      <c r="V37" s="157"/>
      <c r="W37" s="157"/>
      <c r="X37" s="157"/>
      <c r="Y37" s="147"/>
      <c r="Z37" s="147"/>
      <c r="AA37" s="147"/>
      <c r="AB37" s="147"/>
      <c r="AC37" s="147"/>
      <c r="AD37" s="147"/>
      <c r="AE37" s="147"/>
      <c r="AF37" s="147"/>
      <c r="AG37" s="147" t="s">
        <v>225</v>
      </c>
      <c r="AH37" s="147">
        <v>2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54"/>
      <c r="B38" s="155"/>
      <c r="C38" s="194" t="s">
        <v>1146</v>
      </c>
      <c r="D38" s="189"/>
      <c r="E38" s="190">
        <v>4.1399999999999997</v>
      </c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47"/>
      <c r="Z38" s="147"/>
      <c r="AA38" s="147"/>
      <c r="AB38" s="147"/>
      <c r="AC38" s="147"/>
      <c r="AD38" s="147"/>
      <c r="AE38" s="147"/>
      <c r="AF38" s="147"/>
      <c r="AG38" s="147" t="s">
        <v>225</v>
      </c>
      <c r="AH38" s="147">
        <v>2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54"/>
      <c r="B39" s="155"/>
      <c r="C39" s="194" t="s">
        <v>1147</v>
      </c>
      <c r="D39" s="189"/>
      <c r="E39" s="190">
        <v>4.1399999999999997</v>
      </c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47"/>
      <c r="Z39" s="147"/>
      <c r="AA39" s="147"/>
      <c r="AB39" s="147"/>
      <c r="AC39" s="147"/>
      <c r="AD39" s="147"/>
      <c r="AE39" s="147"/>
      <c r="AF39" s="147"/>
      <c r="AG39" s="147" t="s">
        <v>225</v>
      </c>
      <c r="AH39" s="147">
        <v>2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54"/>
      <c r="B40" s="155"/>
      <c r="C40" s="194" t="s">
        <v>1148</v>
      </c>
      <c r="D40" s="189"/>
      <c r="E40" s="190">
        <v>24.15</v>
      </c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157"/>
      <c r="Y40" s="147"/>
      <c r="Z40" s="147"/>
      <c r="AA40" s="147"/>
      <c r="AB40" s="147"/>
      <c r="AC40" s="147"/>
      <c r="AD40" s="147"/>
      <c r="AE40" s="147"/>
      <c r="AF40" s="147"/>
      <c r="AG40" s="147" t="s">
        <v>225</v>
      </c>
      <c r="AH40" s="147">
        <v>2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54"/>
      <c r="B41" s="155"/>
      <c r="C41" s="194" t="s">
        <v>1149</v>
      </c>
      <c r="D41" s="189"/>
      <c r="E41" s="190">
        <v>41.37</v>
      </c>
      <c r="F41" s="157"/>
      <c r="G41" s="157"/>
      <c r="H41" s="157"/>
      <c r="I41" s="157"/>
      <c r="J41" s="157"/>
      <c r="K41" s="157"/>
      <c r="L41" s="157"/>
      <c r="M41" s="157"/>
      <c r="N41" s="157"/>
      <c r="O41" s="157"/>
      <c r="P41" s="157"/>
      <c r="Q41" s="157"/>
      <c r="R41" s="157"/>
      <c r="S41" s="157"/>
      <c r="T41" s="157"/>
      <c r="U41" s="157"/>
      <c r="V41" s="157"/>
      <c r="W41" s="157"/>
      <c r="X41" s="157"/>
      <c r="Y41" s="147"/>
      <c r="Z41" s="147"/>
      <c r="AA41" s="147"/>
      <c r="AB41" s="147"/>
      <c r="AC41" s="147"/>
      <c r="AD41" s="147"/>
      <c r="AE41" s="147"/>
      <c r="AF41" s="147"/>
      <c r="AG41" s="147" t="s">
        <v>225</v>
      </c>
      <c r="AH41" s="147">
        <v>2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54"/>
      <c r="B42" s="155"/>
      <c r="C42" s="194" t="s">
        <v>1139</v>
      </c>
      <c r="D42" s="189"/>
      <c r="E42" s="190"/>
      <c r="F42" s="157"/>
      <c r="G42" s="157"/>
      <c r="H42" s="157"/>
      <c r="I42" s="157"/>
      <c r="J42" s="157"/>
      <c r="K42" s="157"/>
      <c r="L42" s="157"/>
      <c r="M42" s="157"/>
      <c r="N42" s="157"/>
      <c r="O42" s="157"/>
      <c r="P42" s="157"/>
      <c r="Q42" s="157"/>
      <c r="R42" s="157"/>
      <c r="S42" s="157"/>
      <c r="T42" s="157"/>
      <c r="U42" s="157"/>
      <c r="V42" s="157"/>
      <c r="W42" s="157"/>
      <c r="X42" s="157"/>
      <c r="Y42" s="147"/>
      <c r="Z42" s="147"/>
      <c r="AA42" s="147"/>
      <c r="AB42" s="147"/>
      <c r="AC42" s="147"/>
      <c r="AD42" s="147"/>
      <c r="AE42" s="147"/>
      <c r="AF42" s="147"/>
      <c r="AG42" s="147" t="s">
        <v>225</v>
      </c>
      <c r="AH42" s="147">
        <v>2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54"/>
      <c r="B43" s="155"/>
      <c r="C43" s="194" t="s">
        <v>1150</v>
      </c>
      <c r="D43" s="189"/>
      <c r="E43" s="190">
        <v>73.8</v>
      </c>
      <c r="F43" s="157"/>
      <c r="G43" s="157"/>
      <c r="H43" s="157"/>
      <c r="I43" s="157"/>
      <c r="J43" s="157"/>
      <c r="K43" s="157"/>
      <c r="L43" s="157"/>
      <c r="M43" s="157"/>
      <c r="N43" s="157"/>
      <c r="O43" s="157"/>
      <c r="P43" s="157"/>
      <c r="Q43" s="157"/>
      <c r="R43" s="157"/>
      <c r="S43" s="157"/>
      <c r="T43" s="157"/>
      <c r="U43" s="157"/>
      <c r="V43" s="157"/>
      <c r="W43" s="157"/>
      <c r="X43" s="157"/>
      <c r="Y43" s="147"/>
      <c r="Z43" s="147"/>
      <c r="AA43" s="147"/>
      <c r="AB43" s="147"/>
      <c r="AC43" s="147"/>
      <c r="AD43" s="147"/>
      <c r="AE43" s="147"/>
      <c r="AF43" s="147"/>
      <c r="AG43" s="147" t="s">
        <v>225</v>
      </c>
      <c r="AH43" s="147">
        <v>2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54"/>
      <c r="B44" s="155"/>
      <c r="C44" s="194" t="s">
        <v>1151</v>
      </c>
      <c r="D44" s="189"/>
      <c r="E44" s="190"/>
      <c r="F44" s="157"/>
      <c r="G44" s="157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/>
      <c r="W44" s="157"/>
      <c r="X44" s="157"/>
      <c r="Y44" s="147"/>
      <c r="Z44" s="147"/>
      <c r="AA44" s="147"/>
      <c r="AB44" s="147"/>
      <c r="AC44" s="147"/>
      <c r="AD44" s="147"/>
      <c r="AE44" s="147"/>
      <c r="AF44" s="147"/>
      <c r="AG44" s="147" t="s">
        <v>225</v>
      </c>
      <c r="AH44" s="147">
        <v>2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54"/>
      <c r="B45" s="155"/>
      <c r="C45" s="193" t="s">
        <v>302</v>
      </c>
      <c r="D45" s="189"/>
      <c r="E45" s="190"/>
      <c r="F45" s="157"/>
      <c r="G45" s="157"/>
      <c r="H45" s="157"/>
      <c r="I45" s="157"/>
      <c r="J45" s="157"/>
      <c r="K45" s="157"/>
      <c r="L45" s="157"/>
      <c r="M45" s="157"/>
      <c r="N45" s="157"/>
      <c r="O45" s="157"/>
      <c r="P45" s="157"/>
      <c r="Q45" s="157"/>
      <c r="R45" s="157"/>
      <c r="S45" s="157"/>
      <c r="T45" s="157"/>
      <c r="U45" s="157"/>
      <c r="V45" s="157"/>
      <c r="W45" s="157"/>
      <c r="X45" s="157"/>
      <c r="Y45" s="147"/>
      <c r="Z45" s="147"/>
      <c r="AA45" s="147"/>
      <c r="AB45" s="147"/>
      <c r="AC45" s="147"/>
      <c r="AD45" s="147"/>
      <c r="AE45" s="147"/>
      <c r="AF45" s="147"/>
      <c r="AG45" s="147" t="s">
        <v>225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54"/>
      <c r="B46" s="155"/>
      <c r="C46" s="192" t="s">
        <v>1152</v>
      </c>
      <c r="D46" s="187"/>
      <c r="E46" s="188">
        <v>20.66</v>
      </c>
      <c r="F46" s="157"/>
      <c r="G46" s="157"/>
      <c r="H46" s="157"/>
      <c r="I46" s="157"/>
      <c r="J46" s="157"/>
      <c r="K46" s="157"/>
      <c r="L46" s="157"/>
      <c r="M46" s="157"/>
      <c r="N46" s="157"/>
      <c r="O46" s="157"/>
      <c r="P46" s="157"/>
      <c r="Q46" s="157"/>
      <c r="R46" s="157"/>
      <c r="S46" s="157"/>
      <c r="T46" s="157"/>
      <c r="U46" s="157"/>
      <c r="V46" s="157"/>
      <c r="W46" s="157"/>
      <c r="X46" s="157"/>
      <c r="Y46" s="147"/>
      <c r="Z46" s="147"/>
      <c r="AA46" s="147"/>
      <c r="AB46" s="147"/>
      <c r="AC46" s="147"/>
      <c r="AD46" s="147"/>
      <c r="AE46" s="147"/>
      <c r="AF46" s="147"/>
      <c r="AG46" s="147" t="s">
        <v>225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3">
        <v>6</v>
      </c>
      <c r="B47" s="174" t="s">
        <v>1155</v>
      </c>
      <c r="C47" s="182" t="s">
        <v>1156</v>
      </c>
      <c r="D47" s="175" t="s">
        <v>234</v>
      </c>
      <c r="E47" s="176">
        <v>20.664000000000001</v>
      </c>
      <c r="F47" s="177"/>
      <c r="G47" s="178">
        <f>ROUND(E47*F47,2)</f>
        <v>0</v>
      </c>
      <c r="H47" s="177"/>
      <c r="I47" s="178">
        <f>ROUND(E47*H47,2)</f>
        <v>0</v>
      </c>
      <c r="J47" s="177"/>
      <c r="K47" s="178">
        <f>ROUND(E47*J47,2)</f>
        <v>0</v>
      </c>
      <c r="L47" s="178">
        <v>15</v>
      </c>
      <c r="M47" s="178">
        <f>G47*(1+L47/100)</f>
        <v>0</v>
      </c>
      <c r="N47" s="178">
        <v>0</v>
      </c>
      <c r="O47" s="178">
        <f>ROUND(E47*N47,2)</f>
        <v>0</v>
      </c>
      <c r="P47" s="178">
        <v>0</v>
      </c>
      <c r="Q47" s="178">
        <f>ROUND(E47*P47,2)</f>
        <v>0</v>
      </c>
      <c r="R47" s="178"/>
      <c r="S47" s="178" t="s">
        <v>222</v>
      </c>
      <c r="T47" s="179" t="s">
        <v>223</v>
      </c>
      <c r="U47" s="157">
        <v>0.20499999999999999</v>
      </c>
      <c r="V47" s="157">
        <f>ROUND(E47*U47,2)</f>
        <v>4.24</v>
      </c>
      <c r="W47" s="157"/>
      <c r="X47" s="157" t="s">
        <v>187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188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66">
        <v>7</v>
      </c>
      <c r="B48" s="167" t="s">
        <v>1157</v>
      </c>
      <c r="C48" s="183" t="s">
        <v>1158</v>
      </c>
      <c r="D48" s="168" t="s">
        <v>221</v>
      </c>
      <c r="E48" s="169">
        <v>147.6</v>
      </c>
      <c r="F48" s="170"/>
      <c r="G48" s="171">
        <f>ROUND(E48*F48,2)</f>
        <v>0</v>
      </c>
      <c r="H48" s="170"/>
      <c r="I48" s="171">
        <f>ROUND(E48*H48,2)</f>
        <v>0</v>
      </c>
      <c r="J48" s="170"/>
      <c r="K48" s="171">
        <f>ROUND(E48*J48,2)</f>
        <v>0</v>
      </c>
      <c r="L48" s="171">
        <v>15</v>
      </c>
      <c r="M48" s="171">
        <f>G48*(1+L48/100)</f>
        <v>0</v>
      </c>
      <c r="N48" s="171">
        <v>1.2E-4</v>
      </c>
      <c r="O48" s="171">
        <f>ROUND(E48*N48,2)</f>
        <v>0.02</v>
      </c>
      <c r="P48" s="171">
        <v>0</v>
      </c>
      <c r="Q48" s="171">
        <f>ROUND(E48*P48,2)</f>
        <v>0</v>
      </c>
      <c r="R48" s="171"/>
      <c r="S48" s="171" t="s">
        <v>185</v>
      </c>
      <c r="T48" s="172" t="s">
        <v>186</v>
      </c>
      <c r="U48" s="157">
        <v>0</v>
      </c>
      <c r="V48" s="157">
        <f>ROUND(E48*U48,2)</f>
        <v>0</v>
      </c>
      <c r="W48" s="157"/>
      <c r="X48" s="157" t="s">
        <v>187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188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54"/>
      <c r="B49" s="155"/>
      <c r="C49" s="192" t="s">
        <v>1159</v>
      </c>
      <c r="D49" s="187"/>
      <c r="E49" s="188"/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W49" s="157"/>
      <c r="X49" s="157"/>
      <c r="Y49" s="147"/>
      <c r="Z49" s="147"/>
      <c r="AA49" s="147"/>
      <c r="AB49" s="147"/>
      <c r="AC49" s="147"/>
      <c r="AD49" s="147"/>
      <c r="AE49" s="147"/>
      <c r="AF49" s="147"/>
      <c r="AG49" s="147" t="s">
        <v>225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54"/>
      <c r="B50" s="155"/>
      <c r="C50" s="192" t="s">
        <v>1160</v>
      </c>
      <c r="D50" s="187"/>
      <c r="E50" s="188">
        <v>4.1399999999999997</v>
      </c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47"/>
      <c r="Z50" s="147"/>
      <c r="AA50" s="147"/>
      <c r="AB50" s="147"/>
      <c r="AC50" s="147"/>
      <c r="AD50" s="147"/>
      <c r="AE50" s="147"/>
      <c r="AF50" s="147"/>
      <c r="AG50" s="147" t="s">
        <v>225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54"/>
      <c r="B51" s="155"/>
      <c r="C51" s="192" t="s">
        <v>1161</v>
      </c>
      <c r="D51" s="187"/>
      <c r="E51" s="188">
        <v>4.1399999999999997</v>
      </c>
      <c r="F51" s="157"/>
      <c r="G51" s="157"/>
      <c r="H51" s="157"/>
      <c r="I51" s="157"/>
      <c r="J51" s="157"/>
      <c r="K51" s="157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7"/>
      <c r="W51" s="157"/>
      <c r="X51" s="157"/>
      <c r="Y51" s="147"/>
      <c r="Z51" s="147"/>
      <c r="AA51" s="147"/>
      <c r="AB51" s="147"/>
      <c r="AC51" s="147"/>
      <c r="AD51" s="147"/>
      <c r="AE51" s="147"/>
      <c r="AF51" s="147"/>
      <c r="AG51" s="147" t="s">
        <v>225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54"/>
      <c r="B52" s="155"/>
      <c r="C52" s="192" t="s">
        <v>1162</v>
      </c>
      <c r="D52" s="187"/>
      <c r="E52" s="188">
        <v>24.15</v>
      </c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47"/>
      <c r="Z52" s="147"/>
      <c r="AA52" s="147"/>
      <c r="AB52" s="147"/>
      <c r="AC52" s="147"/>
      <c r="AD52" s="147"/>
      <c r="AE52" s="147"/>
      <c r="AF52" s="147"/>
      <c r="AG52" s="147" t="s">
        <v>225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54"/>
      <c r="B53" s="155"/>
      <c r="C53" s="192" t="s">
        <v>1163</v>
      </c>
      <c r="D53" s="187"/>
      <c r="E53" s="188">
        <v>41.37</v>
      </c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47"/>
      <c r="Z53" s="147"/>
      <c r="AA53" s="147"/>
      <c r="AB53" s="147"/>
      <c r="AC53" s="147"/>
      <c r="AD53" s="147"/>
      <c r="AE53" s="147"/>
      <c r="AF53" s="147"/>
      <c r="AG53" s="147" t="s">
        <v>225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54"/>
      <c r="B54" s="155"/>
      <c r="C54" s="192" t="s">
        <v>1164</v>
      </c>
      <c r="D54" s="187"/>
      <c r="E54" s="188"/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47"/>
      <c r="Z54" s="147"/>
      <c r="AA54" s="147"/>
      <c r="AB54" s="147"/>
      <c r="AC54" s="147"/>
      <c r="AD54" s="147"/>
      <c r="AE54" s="147"/>
      <c r="AF54" s="147"/>
      <c r="AG54" s="147" t="s">
        <v>225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54"/>
      <c r="B55" s="155"/>
      <c r="C55" s="192" t="s">
        <v>1165</v>
      </c>
      <c r="D55" s="187"/>
      <c r="E55" s="188">
        <v>73.8</v>
      </c>
      <c r="F55" s="157"/>
      <c r="G55" s="157"/>
      <c r="H55" s="157"/>
      <c r="I55" s="157"/>
      <c r="J55" s="157"/>
      <c r="K55" s="157"/>
      <c r="L55" s="157"/>
      <c r="M55" s="157"/>
      <c r="N55" s="157"/>
      <c r="O55" s="157"/>
      <c r="P55" s="157"/>
      <c r="Q55" s="157"/>
      <c r="R55" s="157"/>
      <c r="S55" s="157"/>
      <c r="T55" s="157"/>
      <c r="U55" s="157"/>
      <c r="V55" s="157"/>
      <c r="W55" s="157"/>
      <c r="X55" s="157"/>
      <c r="Y55" s="147"/>
      <c r="Z55" s="147"/>
      <c r="AA55" s="147"/>
      <c r="AB55" s="147"/>
      <c r="AC55" s="147"/>
      <c r="AD55" s="147"/>
      <c r="AE55" s="147"/>
      <c r="AF55" s="147"/>
      <c r="AG55" s="147" t="s">
        <v>225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ht="22.5" outlineLevel="1" x14ac:dyDescent="0.2">
      <c r="A56" s="166">
        <v>8</v>
      </c>
      <c r="B56" s="167" t="s">
        <v>1166</v>
      </c>
      <c r="C56" s="183" t="s">
        <v>1167</v>
      </c>
      <c r="D56" s="168" t="s">
        <v>221</v>
      </c>
      <c r="E56" s="169">
        <v>147.6</v>
      </c>
      <c r="F56" s="170"/>
      <c r="G56" s="171">
        <f>ROUND(E56*F56,2)</f>
        <v>0</v>
      </c>
      <c r="H56" s="170"/>
      <c r="I56" s="171">
        <f>ROUND(E56*H56,2)</f>
        <v>0</v>
      </c>
      <c r="J56" s="170"/>
      <c r="K56" s="171">
        <f>ROUND(E56*J56,2)</f>
        <v>0</v>
      </c>
      <c r="L56" s="171">
        <v>15</v>
      </c>
      <c r="M56" s="171">
        <f>G56*(1+L56/100)</f>
        <v>0</v>
      </c>
      <c r="N56" s="171">
        <v>0.02</v>
      </c>
      <c r="O56" s="171">
        <f>ROUND(E56*N56,2)</f>
        <v>2.95</v>
      </c>
      <c r="P56" s="171">
        <v>0</v>
      </c>
      <c r="Q56" s="171">
        <f>ROUND(E56*P56,2)</f>
        <v>0</v>
      </c>
      <c r="R56" s="171"/>
      <c r="S56" s="171" t="s">
        <v>185</v>
      </c>
      <c r="T56" s="172" t="s">
        <v>186</v>
      </c>
      <c r="U56" s="157">
        <v>0</v>
      </c>
      <c r="V56" s="157">
        <f>ROUND(E56*U56,2)</f>
        <v>0</v>
      </c>
      <c r="W56" s="157"/>
      <c r="X56" s="157" t="s">
        <v>187</v>
      </c>
      <c r="Y56" s="147"/>
      <c r="Z56" s="147"/>
      <c r="AA56" s="147"/>
      <c r="AB56" s="147"/>
      <c r="AC56" s="147"/>
      <c r="AD56" s="147"/>
      <c r="AE56" s="147"/>
      <c r="AF56" s="147"/>
      <c r="AG56" s="147" t="s">
        <v>188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54"/>
      <c r="B57" s="155"/>
      <c r="C57" s="192" t="s">
        <v>1159</v>
      </c>
      <c r="D57" s="187"/>
      <c r="E57" s="188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47"/>
      <c r="Z57" s="147"/>
      <c r="AA57" s="147"/>
      <c r="AB57" s="147"/>
      <c r="AC57" s="147"/>
      <c r="AD57" s="147"/>
      <c r="AE57" s="147"/>
      <c r="AF57" s="147"/>
      <c r="AG57" s="147" t="s">
        <v>225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54"/>
      <c r="B58" s="155"/>
      <c r="C58" s="192" t="s">
        <v>1160</v>
      </c>
      <c r="D58" s="187"/>
      <c r="E58" s="188">
        <v>4.1399999999999997</v>
      </c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47"/>
      <c r="Z58" s="147"/>
      <c r="AA58" s="147"/>
      <c r="AB58" s="147"/>
      <c r="AC58" s="147"/>
      <c r="AD58" s="147"/>
      <c r="AE58" s="147"/>
      <c r="AF58" s="147"/>
      <c r="AG58" s="147" t="s">
        <v>225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54"/>
      <c r="B59" s="155"/>
      <c r="C59" s="192" t="s">
        <v>1161</v>
      </c>
      <c r="D59" s="187"/>
      <c r="E59" s="188">
        <v>4.1399999999999997</v>
      </c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47"/>
      <c r="Z59" s="147"/>
      <c r="AA59" s="147"/>
      <c r="AB59" s="147"/>
      <c r="AC59" s="147"/>
      <c r="AD59" s="147"/>
      <c r="AE59" s="147"/>
      <c r="AF59" s="147"/>
      <c r="AG59" s="147" t="s">
        <v>225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54"/>
      <c r="B60" s="155"/>
      <c r="C60" s="192" t="s">
        <v>1162</v>
      </c>
      <c r="D60" s="187"/>
      <c r="E60" s="188">
        <v>24.15</v>
      </c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47"/>
      <c r="Z60" s="147"/>
      <c r="AA60" s="147"/>
      <c r="AB60" s="147"/>
      <c r="AC60" s="147"/>
      <c r="AD60" s="147"/>
      <c r="AE60" s="147"/>
      <c r="AF60" s="147"/>
      <c r="AG60" s="147" t="s">
        <v>225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54"/>
      <c r="B61" s="155"/>
      <c r="C61" s="192" t="s">
        <v>1163</v>
      </c>
      <c r="D61" s="187"/>
      <c r="E61" s="188">
        <v>41.37</v>
      </c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47"/>
      <c r="Z61" s="147"/>
      <c r="AA61" s="147"/>
      <c r="AB61" s="147"/>
      <c r="AC61" s="147"/>
      <c r="AD61" s="147"/>
      <c r="AE61" s="147"/>
      <c r="AF61" s="147"/>
      <c r="AG61" s="147" t="s">
        <v>225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54"/>
      <c r="B62" s="155"/>
      <c r="C62" s="192" t="s">
        <v>1164</v>
      </c>
      <c r="D62" s="187"/>
      <c r="E62" s="188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47"/>
      <c r="Z62" s="147"/>
      <c r="AA62" s="147"/>
      <c r="AB62" s="147"/>
      <c r="AC62" s="147"/>
      <c r="AD62" s="147"/>
      <c r="AE62" s="147"/>
      <c r="AF62" s="147"/>
      <c r="AG62" s="147" t="s">
        <v>225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54"/>
      <c r="B63" s="155"/>
      <c r="C63" s="192" t="s">
        <v>1165</v>
      </c>
      <c r="D63" s="187"/>
      <c r="E63" s="188">
        <v>73.8</v>
      </c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47"/>
      <c r="Z63" s="147"/>
      <c r="AA63" s="147"/>
      <c r="AB63" s="147"/>
      <c r="AC63" s="147"/>
      <c r="AD63" s="147"/>
      <c r="AE63" s="147"/>
      <c r="AF63" s="147"/>
      <c r="AG63" s="147" t="s">
        <v>225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ht="22.5" outlineLevel="1" x14ac:dyDescent="0.2">
      <c r="A64" s="173">
        <v>9</v>
      </c>
      <c r="B64" s="174" t="s">
        <v>1168</v>
      </c>
      <c r="C64" s="182" t="s">
        <v>1169</v>
      </c>
      <c r="D64" s="175" t="s">
        <v>221</v>
      </c>
      <c r="E64" s="176">
        <v>147.6</v>
      </c>
      <c r="F64" s="177"/>
      <c r="G64" s="178">
        <f>ROUND(E64*F64,2)</f>
        <v>0</v>
      </c>
      <c r="H64" s="177"/>
      <c r="I64" s="178">
        <f>ROUND(E64*H64,2)</f>
        <v>0</v>
      </c>
      <c r="J64" s="177"/>
      <c r="K64" s="178">
        <f>ROUND(E64*J64,2)</f>
        <v>0</v>
      </c>
      <c r="L64" s="178">
        <v>15</v>
      </c>
      <c r="M64" s="178">
        <f>G64*(1+L64/100)</f>
        <v>0</v>
      </c>
      <c r="N64" s="178">
        <v>1E-3</v>
      </c>
      <c r="O64" s="178">
        <f>ROUND(E64*N64,2)</f>
        <v>0.15</v>
      </c>
      <c r="P64" s="178">
        <v>0</v>
      </c>
      <c r="Q64" s="178">
        <f>ROUND(E64*P64,2)</f>
        <v>0</v>
      </c>
      <c r="R64" s="178"/>
      <c r="S64" s="178" t="s">
        <v>185</v>
      </c>
      <c r="T64" s="179" t="s">
        <v>186</v>
      </c>
      <c r="U64" s="157">
        <v>0</v>
      </c>
      <c r="V64" s="157">
        <f>ROUND(E64*U64,2)</f>
        <v>0</v>
      </c>
      <c r="W64" s="157"/>
      <c r="X64" s="157" t="s">
        <v>187</v>
      </c>
      <c r="Y64" s="147"/>
      <c r="Z64" s="147"/>
      <c r="AA64" s="147"/>
      <c r="AB64" s="147"/>
      <c r="AC64" s="147"/>
      <c r="AD64" s="147"/>
      <c r="AE64" s="147"/>
      <c r="AF64" s="147"/>
      <c r="AG64" s="147" t="s">
        <v>188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73">
        <v>10</v>
      </c>
      <c r="B65" s="174" t="s">
        <v>1170</v>
      </c>
      <c r="C65" s="182" t="s">
        <v>1171</v>
      </c>
      <c r="D65" s="175" t="s">
        <v>221</v>
      </c>
      <c r="E65" s="176">
        <v>147.6</v>
      </c>
      <c r="F65" s="177"/>
      <c r="G65" s="178">
        <f>ROUND(E65*F65,2)</f>
        <v>0</v>
      </c>
      <c r="H65" s="177"/>
      <c r="I65" s="178">
        <f>ROUND(E65*H65,2)</f>
        <v>0</v>
      </c>
      <c r="J65" s="177"/>
      <c r="K65" s="178">
        <f>ROUND(E65*J65,2)</f>
        <v>0</v>
      </c>
      <c r="L65" s="178">
        <v>15</v>
      </c>
      <c r="M65" s="178">
        <f>G65*(1+L65/100)</f>
        <v>0</v>
      </c>
      <c r="N65" s="178">
        <v>0.01</v>
      </c>
      <c r="O65" s="178">
        <f>ROUND(E65*N65,2)</f>
        <v>1.48</v>
      </c>
      <c r="P65" s="178">
        <v>0</v>
      </c>
      <c r="Q65" s="178">
        <f>ROUND(E65*P65,2)</f>
        <v>0</v>
      </c>
      <c r="R65" s="178"/>
      <c r="S65" s="178" t="s">
        <v>185</v>
      </c>
      <c r="T65" s="179" t="s">
        <v>186</v>
      </c>
      <c r="U65" s="157">
        <v>0</v>
      </c>
      <c r="V65" s="157">
        <f>ROUND(E65*U65,2)</f>
        <v>0</v>
      </c>
      <c r="W65" s="157"/>
      <c r="X65" s="157" t="s">
        <v>187</v>
      </c>
      <c r="Y65" s="147"/>
      <c r="Z65" s="147"/>
      <c r="AA65" s="147"/>
      <c r="AB65" s="147"/>
      <c r="AC65" s="147"/>
      <c r="AD65" s="147"/>
      <c r="AE65" s="147"/>
      <c r="AF65" s="147"/>
      <c r="AG65" s="147" t="s">
        <v>188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73">
        <v>11</v>
      </c>
      <c r="B66" s="174" t="s">
        <v>1172</v>
      </c>
      <c r="C66" s="182" t="s">
        <v>1173</v>
      </c>
      <c r="D66" s="175" t="s">
        <v>202</v>
      </c>
      <c r="E66" s="176">
        <v>4</v>
      </c>
      <c r="F66" s="177"/>
      <c r="G66" s="178">
        <f>ROUND(E66*F66,2)</f>
        <v>0</v>
      </c>
      <c r="H66" s="177"/>
      <c r="I66" s="178">
        <f>ROUND(E66*H66,2)</f>
        <v>0</v>
      </c>
      <c r="J66" s="177"/>
      <c r="K66" s="178">
        <f>ROUND(E66*J66,2)</f>
        <v>0</v>
      </c>
      <c r="L66" s="178">
        <v>15</v>
      </c>
      <c r="M66" s="178">
        <f>G66*(1+L66/100)</f>
        <v>0</v>
      </c>
      <c r="N66" s="178">
        <v>0</v>
      </c>
      <c r="O66" s="178">
        <f>ROUND(E66*N66,2)</f>
        <v>0</v>
      </c>
      <c r="P66" s="178">
        <v>0</v>
      </c>
      <c r="Q66" s="178">
        <f>ROUND(E66*P66,2)</f>
        <v>0</v>
      </c>
      <c r="R66" s="178"/>
      <c r="S66" s="178" t="s">
        <v>185</v>
      </c>
      <c r="T66" s="179" t="s">
        <v>186</v>
      </c>
      <c r="U66" s="157">
        <v>0</v>
      </c>
      <c r="V66" s="157">
        <f>ROUND(E66*U66,2)</f>
        <v>0</v>
      </c>
      <c r="W66" s="157"/>
      <c r="X66" s="157" t="s">
        <v>187</v>
      </c>
      <c r="Y66" s="147"/>
      <c r="Z66" s="147"/>
      <c r="AA66" s="147"/>
      <c r="AB66" s="147"/>
      <c r="AC66" s="147"/>
      <c r="AD66" s="147"/>
      <c r="AE66" s="147"/>
      <c r="AF66" s="147"/>
      <c r="AG66" s="147" t="s">
        <v>188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73">
        <v>12</v>
      </c>
      <c r="B67" s="174" t="s">
        <v>1174</v>
      </c>
      <c r="C67" s="182" t="s">
        <v>1175</v>
      </c>
      <c r="D67" s="175" t="s">
        <v>588</v>
      </c>
      <c r="E67" s="176">
        <v>4</v>
      </c>
      <c r="F67" s="177"/>
      <c r="G67" s="178">
        <f>ROUND(E67*F67,2)</f>
        <v>0</v>
      </c>
      <c r="H67" s="177"/>
      <c r="I67" s="178">
        <f>ROUND(E67*H67,2)</f>
        <v>0</v>
      </c>
      <c r="J67" s="177"/>
      <c r="K67" s="178">
        <f>ROUND(E67*J67,2)</f>
        <v>0</v>
      </c>
      <c r="L67" s="178">
        <v>15</v>
      </c>
      <c r="M67" s="178">
        <f>G67*(1+L67/100)</f>
        <v>0</v>
      </c>
      <c r="N67" s="178">
        <v>0.02</v>
      </c>
      <c r="O67" s="178">
        <f>ROUND(E67*N67,2)</f>
        <v>0.08</v>
      </c>
      <c r="P67" s="178">
        <v>0</v>
      </c>
      <c r="Q67" s="178">
        <f>ROUND(E67*P67,2)</f>
        <v>0</v>
      </c>
      <c r="R67" s="178"/>
      <c r="S67" s="178" t="s">
        <v>185</v>
      </c>
      <c r="T67" s="179" t="s">
        <v>186</v>
      </c>
      <c r="U67" s="157">
        <v>0</v>
      </c>
      <c r="V67" s="157">
        <f>ROUND(E67*U67,2)</f>
        <v>0</v>
      </c>
      <c r="W67" s="157"/>
      <c r="X67" s="157" t="s">
        <v>270</v>
      </c>
      <c r="Y67" s="147"/>
      <c r="Z67" s="147"/>
      <c r="AA67" s="147"/>
      <c r="AB67" s="147"/>
      <c r="AC67" s="147"/>
      <c r="AD67" s="147"/>
      <c r="AE67" s="147"/>
      <c r="AF67" s="147"/>
      <c r="AG67" s="147" t="s">
        <v>377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ht="25.5" x14ac:dyDescent="0.2">
      <c r="A68" s="160" t="s">
        <v>180</v>
      </c>
      <c r="B68" s="161" t="s">
        <v>112</v>
      </c>
      <c r="C68" s="181" t="s">
        <v>113</v>
      </c>
      <c r="D68" s="162"/>
      <c r="E68" s="163"/>
      <c r="F68" s="164"/>
      <c r="G68" s="164">
        <f>SUMIF(AG69:AG69,"&lt;&gt;NOR",G69:G69)</f>
        <v>0</v>
      </c>
      <c r="H68" s="164"/>
      <c r="I68" s="164">
        <f>SUM(I69:I69)</f>
        <v>0</v>
      </c>
      <c r="J68" s="164"/>
      <c r="K68" s="164">
        <f>SUM(K69:K69)</f>
        <v>0</v>
      </c>
      <c r="L68" s="164"/>
      <c r="M68" s="164">
        <f>SUM(M69:M69)</f>
        <v>0</v>
      </c>
      <c r="N68" s="164"/>
      <c r="O68" s="164">
        <f>SUM(O69:O69)</f>
        <v>0.01</v>
      </c>
      <c r="P68" s="164"/>
      <c r="Q68" s="164">
        <f>SUM(Q69:Q69)</f>
        <v>0</v>
      </c>
      <c r="R68" s="164"/>
      <c r="S68" s="164"/>
      <c r="T68" s="165"/>
      <c r="U68" s="159"/>
      <c r="V68" s="159">
        <f>SUM(V69:V69)</f>
        <v>52.25</v>
      </c>
      <c r="W68" s="159"/>
      <c r="X68" s="159"/>
      <c r="AG68" t="s">
        <v>181</v>
      </c>
    </row>
    <row r="69" spans="1:60" outlineLevel="1" x14ac:dyDescent="0.2">
      <c r="A69" s="173">
        <v>13</v>
      </c>
      <c r="B69" s="174" t="s">
        <v>1176</v>
      </c>
      <c r="C69" s="182" t="s">
        <v>1177</v>
      </c>
      <c r="D69" s="175" t="s">
        <v>221</v>
      </c>
      <c r="E69" s="176">
        <v>147.6</v>
      </c>
      <c r="F69" s="177"/>
      <c r="G69" s="178">
        <f>ROUND(E69*F69,2)</f>
        <v>0</v>
      </c>
      <c r="H69" s="177"/>
      <c r="I69" s="178">
        <f>ROUND(E69*H69,2)</f>
        <v>0</v>
      </c>
      <c r="J69" s="177"/>
      <c r="K69" s="178">
        <f>ROUND(E69*J69,2)</f>
        <v>0</v>
      </c>
      <c r="L69" s="178">
        <v>15</v>
      </c>
      <c r="M69" s="178">
        <f>G69*(1+L69/100)</f>
        <v>0</v>
      </c>
      <c r="N69" s="178">
        <v>4.0000000000000003E-5</v>
      </c>
      <c r="O69" s="178">
        <f>ROUND(E69*N69,2)</f>
        <v>0.01</v>
      </c>
      <c r="P69" s="178">
        <v>0</v>
      </c>
      <c r="Q69" s="178">
        <f>ROUND(E69*P69,2)</f>
        <v>0</v>
      </c>
      <c r="R69" s="178"/>
      <c r="S69" s="178" t="s">
        <v>222</v>
      </c>
      <c r="T69" s="179" t="s">
        <v>223</v>
      </c>
      <c r="U69" s="157">
        <v>0.35399999999999998</v>
      </c>
      <c r="V69" s="157">
        <f>ROUND(E69*U69,2)</f>
        <v>52.25</v>
      </c>
      <c r="W69" s="157"/>
      <c r="X69" s="157" t="s">
        <v>187</v>
      </c>
      <c r="Y69" s="147"/>
      <c r="Z69" s="147"/>
      <c r="AA69" s="147"/>
      <c r="AB69" s="147"/>
      <c r="AC69" s="147"/>
      <c r="AD69" s="147"/>
      <c r="AE69" s="147"/>
      <c r="AF69" s="147"/>
      <c r="AG69" s="147" t="s">
        <v>278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x14ac:dyDescent="0.2">
      <c r="A70" s="160" t="s">
        <v>180</v>
      </c>
      <c r="B70" s="161" t="s">
        <v>114</v>
      </c>
      <c r="C70" s="181" t="s">
        <v>115</v>
      </c>
      <c r="D70" s="162"/>
      <c r="E70" s="163"/>
      <c r="F70" s="164"/>
      <c r="G70" s="164">
        <f>SUMIF(AG71:AG106,"&lt;&gt;NOR",G71:G106)</f>
        <v>0</v>
      </c>
      <c r="H70" s="164"/>
      <c r="I70" s="164">
        <f>SUM(I71:I106)</f>
        <v>0</v>
      </c>
      <c r="J70" s="164"/>
      <c r="K70" s="164">
        <f>SUM(K71:K106)</f>
        <v>0</v>
      </c>
      <c r="L70" s="164"/>
      <c r="M70" s="164">
        <f>SUM(M71:M106)</f>
        <v>0</v>
      </c>
      <c r="N70" s="164"/>
      <c r="O70" s="164">
        <f>SUM(O71:O106)</f>
        <v>0</v>
      </c>
      <c r="P70" s="164"/>
      <c r="Q70" s="164">
        <f>SUM(Q71:Q106)</f>
        <v>43.45000000000001</v>
      </c>
      <c r="R70" s="164"/>
      <c r="S70" s="164"/>
      <c r="T70" s="165"/>
      <c r="U70" s="159"/>
      <c r="V70" s="159">
        <f>SUM(V71:V106)</f>
        <v>204.49999999999997</v>
      </c>
      <c r="W70" s="159"/>
      <c r="X70" s="159"/>
      <c r="AG70" t="s">
        <v>181</v>
      </c>
    </row>
    <row r="71" spans="1:60" outlineLevel="1" x14ac:dyDescent="0.2">
      <c r="A71" s="166">
        <v>14</v>
      </c>
      <c r="B71" s="167" t="s">
        <v>1178</v>
      </c>
      <c r="C71" s="183" t="s">
        <v>1179</v>
      </c>
      <c r="D71" s="168" t="s">
        <v>221</v>
      </c>
      <c r="E71" s="169">
        <v>147.6</v>
      </c>
      <c r="F71" s="170"/>
      <c r="G71" s="171">
        <f>ROUND(E71*F71,2)</f>
        <v>0</v>
      </c>
      <c r="H71" s="170"/>
      <c r="I71" s="171">
        <f>ROUND(E71*H71,2)</f>
        <v>0</v>
      </c>
      <c r="J71" s="170"/>
      <c r="K71" s="171">
        <f>ROUND(E71*J71,2)</f>
        <v>0</v>
      </c>
      <c r="L71" s="171">
        <v>15</v>
      </c>
      <c r="M71" s="171">
        <f>G71*(1+L71/100)</f>
        <v>0</v>
      </c>
      <c r="N71" s="171">
        <v>0</v>
      </c>
      <c r="O71" s="171">
        <f>ROUND(E71*N71,2)</f>
        <v>0</v>
      </c>
      <c r="P71" s="171">
        <v>0.05</v>
      </c>
      <c r="Q71" s="171">
        <f>ROUND(E71*P71,2)</f>
        <v>7.38</v>
      </c>
      <c r="R71" s="171"/>
      <c r="S71" s="171" t="s">
        <v>222</v>
      </c>
      <c r="T71" s="172" t="s">
        <v>223</v>
      </c>
      <c r="U71" s="157">
        <v>0.35</v>
      </c>
      <c r="V71" s="157">
        <f>ROUND(E71*U71,2)</f>
        <v>51.66</v>
      </c>
      <c r="W71" s="157"/>
      <c r="X71" s="157" t="s">
        <v>187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188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54"/>
      <c r="B72" s="155"/>
      <c r="C72" s="192" t="s">
        <v>1159</v>
      </c>
      <c r="D72" s="187"/>
      <c r="E72" s="188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47"/>
      <c r="Z72" s="147"/>
      <c r="AA72" s="147"/>
      <c r="AB72" s="147"/>
      <c r="AC72" s="147"/>
      <c r="AD72" s="147"/>
      <c r="AE72" s="147"/>
      <c r="AF72" s="147"/>
      <c r="AG72" s="147" t="s">
        <v>225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54"/>
      <c r="B73" s="155"/>
      <c r="C73" s="192" t="s">
        <v>1160</v>
      </c>
      <c r="D73" s="187"/>
      <c r="E73" s="188">
        <v>4.1399999999999997</v>
      </c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47"/>
      <c r="Z73" s="147"/>
      <c r="AA73" s="147"/>
      <c r="AB73" s="147"/>
      <c r="AC73" s="147"/>
      <c r="AD73" s="147"/>
      <c r="AE73" s="147"/>
      <c r="AF73" s="147"/>
      <c r="AG73" s="147" t="s">
        <v>225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54"/>
      <c r="B74" s="155"/>
      <c r="C74" s="192" t="s">
        <v>1161</v>
      </c>
      <c r="D74" s="187"/>
      <c r="E74" s="188">
        <v>4.1399999999999997</v>
      </c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47"/>
      <c r="Z74" s="147"/>
      <c r="AA74" s="147"/>
      <c r="AB74" s="147"/>
      <c r="AC74" s="147"/>
      <c r="AD74" s="147"/>
      <c r="AE74" s="147"/>
      <c r="AF74" s="147"/>
      <c r="AG74" s="147" t="s">
        <v>225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54"/>
      <c r="B75" s="155"/>
      <c r="C75" s="192" t="s">
        <v>1162</v>
      </c>
      <c r="D75" s="187"/>
      <c r="E75" s="188">
        <v>24.15</v>
      </c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47"/>
      <c r="Z75" s="147"/>
      <c r="AA75" s="147"/>
      <c r="AB75" s="147"/>
      <c r="AC75" s="147"/>
      <c r="AD75" s="147"/>
      <c r="AE75" s="147"/>
      <c r="AF75" s="147"/>
      <c r="AG75" s="147" t="s">
        <v>225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54"/>
      <c r="B76" s="155"/>
      <c r="C76" s="192" t="s">
        <v>1163</v>
      </c>
      <c r="D76" s="187"/>
      <c r="E76" s="188">
        <v>41.37</v>
      </c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47"/>
      <c r="Z76" s="147"/>
      <c r="AA76" s="147"/>
      <c r="AB76" s="147"/>
      <c r="AC76" s="147"/>
      <c r="AD76" s="147"/>
      <c r="AE76" s="147"/>
      <c r="AF76" s="147"/>
      <c r="AG76" s="147" t="s">
        <v>225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54"/>
      <c r="B77" s="155"/>
      <c r="C77" s="192" t="s">
        <v>1164</v>
      </c>
      <c r="D77" s="187"/>
      <c r="E77" s="188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47"/>
      <c r="Z77" s="147"/>
      <c r="AA77" s="147"/>
      <c r="AB77" s="147"/>
      <c r="AC77" s="147"/>
      <c r="AD77" s="147"/>
      <c r="AE77" s="147"/>
      <c r="AF77" s="147"/>
      <c r="AG77" s="147" t="s">
        <v>225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54"/>
      <c r="B78" s="155"/>
      <c r="C78" s="192" t="s">
        <v>1165</v>
      </c>
      <c r="D78" s="187"/>
      <c r="E78" s="188">
        <v>73.8</v>
      </c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47"/>
      <c r="Z78" s="147"/>
      <c r="AA78" s="147"/>
      <c r="AB78" s="147"/>
      <c r="AC78" s="147"/>
      <c r="AD78" s="147"/>
      <c r="AE78" s="147"/>
      <c r="AF78" s="147"/>
      <c r="AG78" s="147" t="s">
        <v>225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ht="22.5" outlineLevel="1" x14ac:dyDescent="0.2">
      <c r="A79" s="166">
        <v>15</v>
      </c>
      <c r="B79" s="167" t="s">
        <v>1180</v>
      </c>
      <c r="C79" s="183" t="s">
        <v>1181</v>
      </c>
      <c r="D79" s="168" t="s">
        <v>234</v>
      </c>
      <c r="E79" s="169">
        <v>20.664000000000001</v>
      </c>
      <c r="F79" s="170"/>
      <c r="G79" s="171">
        <f>ROUND(E79*F79,2)</f>
        <v>0</v>
      </c>
      <c r="H79" s="170"/>
      <c r="I79" s="171">
        <f>ROUND(E79*H79,2)</f>
        <v>0</v>
      </c>
      <c r="J79" s="170"/>
      <c r="K79" s="171">
        <f>ROUND(E79*J79,2)</f>
        <v>0</v>
      </c>
      <c r="L79" s="171">
        <v>15</v>
      </c>
      <c r="M79" s="171">
        <f>G79*(1+L79/100)</f>
        <v>0</v>
      </c>
      <c r="N79" s="171">
        <v>0</v>
      </c>
      <c r="O79" s="171">
        <f>ROUND(E79*N79,2)</f>
        <v>0</v>
      </c>
      <c r="P79" s="171">
        <v>1.6</v>
      </c>
      <c r="Q79" s="171">
        <f>ROUND(E79*P79,2)</f>
        <v>33.06</v>
      </c>
      <c r="R79" s="171"/>
      <c r="S79" s="171" t="s">
        <v>222</v>
      </c>
      <c r="T79" s="172" t="s">
        <v>223</v>
      </c>
      <c r="U79" s="157">
        <v>6.36</v>
      </c>
      <c r="V79" s="157">
        <f>ROUND(E79*U79,2)</f>
        <v>131.41999999999999</v>
      </c>
      <c r="W79" s="157"/>
      <c r="X79" s="157" t="s">
        <v>187</v>
      </c>
      <c r="Y79" s="147"/>
      <c r="Z79" s="147"/>
      <c r="AA79" s="147"/>
      <c r="AB79" s="147"/>
      <c r="AC79" s="147"/>
      <c r="AD79" s="147"/>
      <c r="AE79" s="147"/>
      <c r="AF79" s="147"/>
      <c r="AG79" s="147" t="s">
        <v>188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54"/>
      <c r="B80" s="155"/>
      <c r="C80" s="193" t="s">
        <v>299</v>
      </c>
      <c r="D80" s="189"/>
      <c r="E80" s="190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47"/>
      <c r="Z80" s="147"/>
      <c r="AA80" s="147"/>
      <c r="AB80" s="147"/>
      <c r="AC80" s="147"/>
      <c r="AD80" s="147"/>
      <c r="AE80" s="147"/>
      <c r="AF80" s="147"/>
      <c r="AG80" s="147" t="s">
        <v>225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54"/>
      <c r="B81" s="155"/>
      <c r="C81" s="194" t="s">
        <v>1134</v>
      </c>
      <c r="D81" s="189"/>
      <c r="E81" s="190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47"/>
      <c r="Z81" s="147"/>
      <c r="AA81" s="147"/>
      <c r="AB81" s="147"/>
      <c r="AC81" s="147"/>
      <c r="AD81" s="147"/>
      <c r="AE81" s="147"/>
      <c r="AF81" s="147"/>
      <c r="AG81" s="147" t="s">
        <v>225</v>
      </c>
      <c r="AH81" s="147">
        <v>2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54"/>
      <c r="B82" s="155"/>
      <c r="C82" s="194" t="s">
        <v>1146</v>
      </c>
      <c r="D82" s="189"/>
      <c r="E82" s="190">
        <v>4.1399999999999997</v>
      </c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47"/>
      <c r="Z82" s="147"/>
      <c r="AA82" s="147"/>
      <c r="AB82" s="147"/>
      <c r="AC82" s="147"/>
      <c r="AD82" s="147"/>
      <c r="AE82" s="147"/>
      <c r="AF82" s="147"/>
      <c r="AG82" s="147" t="s">
        <v>225</v>
      </c>
      <c r="AH82" s="147">
        <v>2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54"/>
      <c r="B83" s="155"/>
      <c r="C83" s="194" t="s">
        <v>1147</v>
      </c>
      <c r="D83" s="189"/>
      <c r="E83" s="190">
        <v>4.1399999999999997</v>
      </c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47"/>
      <c r="Z83" s="147"/>
      <c r="AA83" s="147"/>
      <c r="AB83" s="147"/>
      <c r="AC83" s="147"/>
      <c r="AD83" s="147"/>
      <c r="AE83" s="147"/>
      <c r="AF83" s="147"/>
      <c r="AG83" s="147" t="s">
        <v>225</v>
      </c>
      <c r="AH83" s="147">
        <v>2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54"/>
      <c r="B84" s="155"/>
      <c r="C84" s="194" t="s">
        <v>1148</v>
      </c>
      <c r="D84" s="189"/>
      <c r="E84" s="190">
        <v>24.15</v>
      </c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47"/>
      <c r="Z84" s="147"/>
      <c r="AA84" s="147"/>
      <c r="AB84" s="147"/>
      <c r="AC84" s="147"/>
      <c r="AD84" s="147"/>
      <c r="AE84" s="147"/>
      <c r="AF84" s="147"/>
      <c r="AG84" s="147" t="s">
        <v>225</v>
      </c>
      <c r="AH84" s="147">
        <v>2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54"/>
      <c r="B85" s="155"/>
      <c r="C85" s="194" t="s">
        <v>1149</v>
      </c>
      <c r="D85" s="189"/>
      <c r="E85" s="190">
        <v>41.37</v>
      </c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47"/>
      <c r="Z85" s="147"/>
      <c r="AA85" s="147"/>
      <c r="AB85" s="147"/>
      <c r="AC85" s="147"/>
      <c r="AD85" s="147"/>
      <c r="AE85" s="147"/>
      <c r="AF85" s="147"/>
      <c r="AG85" s="147" t="s">
        <v>225</v>
      </c>
      <c r="AH85" s="147">
        <v>2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54"/>
      <c r="B86" s="155"/>
      <c r="C86" s="194" t="s">
        <v>1139</v>
      </c>
      <c r="D86" s="189"/>
      <c r="E86" s="190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47"/>
      <c r="Z86" s="147"/>
      <c r="AA86" s="147"/>
      <c r="AB86" s="147"/>
      <c r="AC86" s="147"/>
      <c r="AD86" s="147"/>
      <c r="AE86" s="147"/>
      <c r="AF86" s="147"/>
      <c r="AG86" s="147" t="s">
        <v>225</v>
      </c>
      <c r="AH86" s="147">
        <v>2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 x14ac:dyDescent="0.2">
      <c r="A87" s="154"/>
      <c r="B87" s="155"/>
      <c r="C87" s="194" t="s">
        <v>1150</v>
      </c>
      <c r="D87" s="189"/>
      <c r="E87" s="190">
        <v>73.8</v>
      </c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47"/>
      <c r="Z87" s="147"/>
      <c r="AA87" s="147"/>
      <c r="AB87" s="147"/>
      <c r="AC87" s="147"/>
      <c r="AD87" s="147"/>
      <c r="AE87" s="147"/>
      <c r="AF87" s="147"/>
      <c r="AG87" s="147" t="s">
        <v>225</v>
      </c>
      <c r="AH87" s="147">
        <v>2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54"/>
      <c r="B88" s="155"/>
      <c r="C88" s="194" t="s">
        <v>1151</v>
      </c>
      <c r="D88" s="189"/>
      <c r="E88" s="190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47"/>
      <c r="Z88" s="147"/>
      <c r="AA88" s="147"/>
      <c r="AB88" s="147"/>
      <c r="AC88" s="147"/>
      <c r="AD88" s="147"/>
      <c r="AE88" s="147"/>
      <c r="AF88" s="147"/>
      <c r="AG88" s="147" t="s">
        <v>225</v>
      </c>
      <c r="AH88" s="147">
        <v>2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54"/>
      <c r="B89" s="155"/>
      <c r="C89" s="193" t="s">
        <v>302</v>
      </c>
      <c r="D89" s="189"/>
      <c r="E89" s="190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47"/>
      <c r="Z89" s="147"/>
      <c r="AA89" s="147"/>
      <c r="AB89" s="147"/>
      <c r="AC89" s="147"/>
      <c r="AD89" s="147"/>
      <c r="AE89" s="147"/>
      <c r="AF89" s="147"/>
      <c r="AG89" s="147" t="s">
        <v>225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54"/>
      <c r="B90" s="155"/>
      <c r="C90" s="192" t="s">
        <v>1152</v>
      </c>
      <c r="D90" s="187"/>
      <c r="E90" s="188">
        <v>20.66</v>
      </c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47"/>
      <c r="Z90" s="147"/>
      <c r="AA90" s="147"/>
      <c r="AB90" s="147"/>
      <c r="AC90" s="147"/>
      <c r="AD90" s="147"/>
      <c r="AE90" s="147"/>
      <c r="AF90" s="147"/>
      <c r="AG90" s="147" t="s">
        <v>225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ht="22.5" outlineLevel="1" x14ac:dyDescent="0.2">
      <c r="A91" s="166">
        <v>16</v>
      </c>
      <c r="B91" s="167" t="s">
        <v>1182</v>
      </c>
      <c r="C91" s="183" t="s">
        <v>1183</v>
      </c>
      <c r="D91" s="168" t="s">
        <v>221</v>
      </c>
      <c r="E91" s="169">
        <v>147.6</v>
      </c>
      <c r="F91" s="170"/>
      <c r="G91" s="171">
        <f>ROUND(E91*F91,2)</f>
        <v>0</v>
      </c>
      <c r="H91" s="170"/>
      <c r="I91" s="171">
        <f>ROUND(E91*H91,2)</f>
        <v>0</v>
      </c>
      <c r="J91" s="170"/>
      <c r="K91" s="171">
        <f>ROUND(E91*J91,2)</f>
        <v>0</v>
      </c>
      <c r="L91" s="171">
        <v>15</v>
      </c>
      <c r="M91" s="171">
        <f>G91*(1+L91/100)</f>
        <v>0</v>
      </c>
      <c r="N91" s="171">
        <v>0</v>
      </c>
      <c r="O91" s="171">
        <f>ROUND(E91*N91,2)</f>
        <v>0</v>
      </c>
      <c r="P91" s="171">
        <v>0.02</v>
      </c>
      <c r="Q91" s="171">
        <f>ROUND(E91*P91,2)</f>
        <v>2.95</v>
      </c>
      <c r="R91" s="171"/>
      <c r="S91" s="171" t="s">
        <v>222</v>
      </c>
      <c r="T91" s="172" t="s">
        <v>223</v>
      </c>
      <c r="U91" s="157">
        <v>7.8E-2</v>
      </c>
      <c r="V91" s="157">
        <f>ROUND(E91*U91,2)</f>
        <v>11.51</v>
      </c>
      <c r="W91" s="157"/>
      <c r="X91" s="157" t="s">
        <v>187</v>
      </c>
      <c r="Y91" s="147"/>
      <c r="Z91" s="147"/>
      <c r="AA91" s="147"/>
      <c r="AB91" s="147"/>
      <c r="AC91" s="147"/>
      <c r="AD91" s="147"/>
      <c r="AE91" s="147"/>
      <c r="AF91" s="147"/>
      <c r="AG91" s="147" t="s">
        <v>188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54"/>
      <c r="B92" s="155"/>
      <c r="C92" s="192" t="s">
        <v>1159</v>
      </c>
      <c r="D92" s="187"/>
      <c r="E92" s="188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47"/>
      <c r="Z92" s="147"/>
      <c r="AA92" s="147"/>
      <c r="AB92" s="147"/>
      <c r="AC92" s="147"/>
      <c r="AD92" s="147"/>
      <c r="AE92" s="147"/>
      <c r="AF92" s="147"/>
      <c r="AG92" s="147" t="s">
        <v>225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54"/>
      <c r="B93" s="155"/>
      <c r="C93" s="192" t="s">
        <v>1160</v>
      </c>
      <c r="D93" s="187"/>
      <c r="E93" s="188">
        <v>4.1399999999999997</v>
      </c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47"/>
      <c r="Z93" s="147"/>
      <c r="AA93" s="147"/>
      <c r="AB93" s="147"/>
      <c r="AC93" s="147"/>
      <c r="AD93" s="147"/>
      <c r="AE93" s="147"/>
      <c r="AF93" s="147"/>
      <c r="AG93" s="147" t="s">
        <v>225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54"/>
      <c r="B94" s="155"/>
      <c r="C94" s="192" t="s">
        <v>1161</v>
      </c>
      <c r="D94" s="187"/>
      <c r="E94" s="188">
        <v>4.1399999999999997</v>
      </c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47"/>
      <c r="Z94" s="147"/>
      <c r="AA94" s="147"/>
      <c r="AB94" s="147"/>
      <c r="AC94" s="147"/>
      <c r="AD94" s="147"/>
      <c r="AE94" s="147"/>
      <c r="AF94" s="147"/>
      <c r="AG94" s="147" t="s">
        <v>225</v>
      </c>
      <c r="AH94" s="147">
        <v>0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54"/>
      <c r="B95" s="155"/>
      <c r="C95" s="192" t="s">
        <v>1162</v>
      </c>
      <c r="D95" s="187"/>
      <c r="E95" s="188">
        <v>24.15</v>
      </c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47"/>
      <c r="Z95" s="147"/>
      <c r="AA95" s="147"/>
      <c r="AB95" s="147"/>
      <c r="AC95" s="147"/>
      <c r="AD95" s="147"/>
      <c r="AE95" s="147"/>
      <c r="AF95" s="147"/>
      <c r="AG95" s="147" t="s">
        <v>225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54"/>
      <c r="B96" s="155"/>
      <c r="C96" s="192" t="s">
        <v>1163</v>
      </c>
      <c r="D96" s="187"/>
      <c r="E96" s="188">
        <v>41.37</v>
      </c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47"/>
      <c r="Z96" s="147"/>
      <c r="AA96" s="147"/>
      <c r="AB96" s="147"/>
      <c r="AC96" s="147"/>
      <c r="AD96" s="147"/>
      <c r="AE96" s="147"/>
      <c r="AF96" s="147"/>
      <c r="AG96" s="147" t="s">
        <v>225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54"/>
      <c r="B97" s="155"/>
      <c r="C97" s="192" t="s">
        <v>1164</v>
      </c>
      <c r="D97" s="187"/>
      <c r="E97" s="188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47"/>
      <c r="Z97" s="147"/>
      <c r="AA97" s="147"/>
      <c r="AB97" s="147"/>
      <c r="AC97" s="147"/>
      <c r="AD97" s="147"/>
      <c r="AE97" s="147"/>
      <c r="AF97" s="147"/>
      <c r="AG97" s="147" t="s">
        <v>225</v>
      </c>
      <c r="AH97" s="147">
        <v>0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54"/>
      <c r="B98" s="155"/>
      <c r="C98" s="192" t="s">
        <v>1165</v>
      </c>
      <c r="D98" s="187"/>
      <c r="E98" s="188">
        <v>73.8</v>
      </c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47"/>
      <c r="Z98" s="147"/>
      <c r="AA98" s="147"/>
      <c r="AB98" s="147"/>
      <c r="AC98" s="147"/>
      <c r="AD98" s="147"/>
      <c r="AE98" s="147"/>
      <c r="AF98" s="147"/>
      <c r="AG98" s="147" t="s">
        <v>225</v>
      </c>
      <c r="AH98" s="147">
        <v>0</v>
      </c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66">
        <v>17</v>
      </c>
      <c r="B99" s="167" t="s">
        <v>842</v>
      </c>
      <c r="C99" s="183" t="s">
        <v>1184</v>
      </c>
      <c r="D99" s="168" t="s">
        <v>381</v>
      </c>
      <c r="E99" s="169">
        <v>141.6</v>
      </c>
      <c r="F99" s="170"/>
      <c r="G99" s="171">
        <f>ROUND(E99*F99,2)</f>
        <v>0</v>
      </c>
      <c r="H99" s="170"/>
      <c r="I99" s="171">
        <f>ROUND(E99*H99,2)</f>
        <v>0</v>
      </c>
      <c r="J99" s="170"/>
      <c r="K99" s="171">
        <f>ROUND(E99*J99,2)</f>
        <v>0</v>
      </c>
      <c r="L99" s="171">
        <v>15</v>
      </c>
      <c r="M99" s="171">
        <f>G99*(1+L99/100)</f>
        <v>0</v>
      </c>
      <c r="N99" s="171">
        <v>0</v>
      </c>
      <c r="O99" s="171">
        <f>ROUND(E99*N99,2)</f>
        <v>0</v>
      </c>
      <c r="P99" s="171">
        <v>4.0000000000000002E-4</v>
      </c>
      <c r="Q99" s="171">
        <f>ROUND(E99*P99,2)</f>
        <v>0.06</v>
      </c>
      <c r="R99" s="171"/>
      <c r="S99" s="171" t="s">
        <v>222</v>
      </c>
      <c r="T99" s="172" t="s">
        <v>223</v>
      </c>
      <c r="U99" s="157">
        <v>7.0000000000000007E-2</v>
      </c>
      <c r="V99" s="157">
        <f>ROUND(E99*U99,2)</f>
        <v>9.91</v>
      </c>
      <c r="W99" s="157"/>
      <c r="X99" s="157" t="s">
        <v>187</v>
      </c>
      <c r="Y99" s="147"/>
      <c r="Z99" s="147"/>
      <c r="AA99" s="147"/>
      <c r="AB99" s="147"/>
      <c r="AC99" s="147"/>
      <c r="AD99" s="147"/>
      <c r="AE99" s="147"/>
      <c r="AF99" s="147"/>
      <c r="AG99" s="147" t="s">
        <v>188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54"/>
      <c r="B100" s="155"/>
      <c r="C100" s="192" t="s">
        <v>1159</v>
      </c>
      <c r="D100" s="187"/>
      <c r="E100" s="188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47"/>
      <c r="Z100" s="147"/>
      <c r="AA100" s="147"/>
      <c r="AB100" s="147"/>
      <c r="AC100" s="147"/>
      <c r="AD100" s="147"/>
      <c r="AE100" s="147"/>
      <c r="AF100" s="147"/>
      <c r="AG100" s="147" t="s">
        <v>225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54"/>
      <c r="B101" s="155"/>
      <c r="C101" s="192" t="s">
        <v>1185</v>
      </c>
      <c r="D101" s="187"/>
      <c r="E101" s="188">
        <v>2.4</v>
      </c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47"/>
      <c r="Z101" s="147"/>
      <c r="AA101" s="147"/>
      <c r="AB101" s="147"/>
      <c r="AC101" s="147"/>
      <c r="AD101" s="147"/>
      <c r="AE101" s="147"/>
      <c r="AF101" s="147"/>
      <c r="AG101" s="147" t="s">
        <v>225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54"/>
      <c r="B102" s="155"/>
      <c r="C102" s="192" t="s">
        <v>1186</v>
      </c>
      <c r="D102" s="187"/>
      <c r="E102" s="188">
        <v>2.4</v>
      </c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47"/>
      <c r="Z102" s="147"/>
      <c r="AA102" s="147"/>
      <c r="AB102" s="147"/>
      <c r="AC102" s="147"/>
      <c r="AD102" s="147"/>
      <c r="AE102" s="147"/>
      <c r="AF102" s="147"/>
      <c r="AG102" s="147" t="s">
        <v>225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22.5" outlineLevel="1" x14ac:dyDescent="0.2">
      <c r="A103" s="154"/>
      <c r="B103" s="155"/>
      <c r="C103" s="192" t="s">
        <v>1187</v>
      </c>
      <c r="D103" s="187"/>
      <c r="E103" s="188">
        <v>20.9</v>
      </c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47"/>
      <c r="Z103" s="147"/>
      <c r="AA103" s="147"/>
      <c r="AB103" s="147"/>
      <c r="AC103" s="147"/>
      <c r="AD103" s="147"/>
      <c r="AE103" s="147"/>
      <c r="AF103" s="147"/>
      <c r="AG103" s="147" t="s">
        <v>225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ht="22.5" outlineLevel="1" x14ac:dyDescent="0.2">
      <c r="A104" s="154"/>
      <c r="B104" s="155"/>
      <c r="C104" s="192" t="s">
        <v>1188</v>
      </c>
      <c r="D104" s="187"/>
      <c r="E104" s="188">
        <v>45.1</v>
      </c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47"/>
      <c r="Z104" s="147"/>
      <c r="AA104" s="147"/>
      <c r="AB104" s="147"/>
      <c r="AC104" s="147"/>
      <c r="AD104" s="147"/>
      <c r="AE104" s="147"/>
      <c r="AF104" s="147"/>
      <c r="AG104" s="147" t="s">
        <v>225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">
      <c r="A105" s="154"/>
      <c r="B105" s="155"/>
      <c r="C105" s="192" t="s">
        <v>1164</v>
      </c>
      <c r="D105" s="187"/>
      <c r="E105" s="188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47"/>
      <c r="Z105" s="147"/>
      <c r="AA105" s="147"/>
      <c r="AB105" s="147"/>
      <c r="AC105" s="147"/>
      <c r="AD105" s="147"/>
      <c r="AE105" s="147"/>
      <c r="AF105" s="147"/>
      <c r="AG105" s="147" t="s">
        <v>225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">
      <c r="A106" s="154"/>
      <c r="B106" s="155"/>
      <c r="C106" s="192" t="s">
        <v>1189</v>
      </c>
      <c r="D106" s="187"/>
      <c r="E106" s="188">
        <v>70.8</v>
      </c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47"/>
      <c r="Z106" s="147"/>
      <c r="AA106" s="147"/>
      <c r="AB106" s="147"/>
      <c r="AC106" s="147"/>
      <c r="AD106" s="147"/>
      <c r="AE106" s="147"/>
      <c r="AF106" s="147"/>
      <c r="AG106" s="147" t="s">
        <v>225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x14ac:dyDescent="0.2">
      <c r="A107" s="160" t="s">
        <v>180</v>
      </c>
      <c r="B107" s="161" t="s">
        <v>116</v>
      </c>
      <c r="C107" s="181" t="s">
        <v>117</v>
      </c>
      <c r="D107" s="162"/>
      <c r="E107" s="163"/>
      <c r="F107" s="164"/>
      <c r="G107" s="164">
        <f>SUMIF(AG108:AG108,"&lt;&gt;NOR",G108:G108)</f>
        <v>0</v>
      </c>
      <c r="H107" s="164"/>
      <c r="I107" s="164">
        <f>SUM(I108:I108)</f>
        <v>0</v>
      </c>
      <c r="J107" s="164"/>
      <c r="K107" s="164">
        <f>SUM(K108:K108)</f>
        <v>0</v>
      </c>
      <c r="L107" s="164"/>
      <c r="M107" s="164">
        <f>SUM(M108:M108)</f>
        <v>0</v>
      </c>
      <c r="N107" s="164"/>
      <c r="O107" s="164">
        <f>SUM(O108:O108)</f>
        <v>0</v>
      </c>
      <c r="P107" s="164"/>
      <c r="Q107" s="164">
        <f>SUM(Q108:Q108)</f>
        <v>0</v>
      </c>
      <c r="R107" s="164"/>
      <c r="S107" s="164"/>
      <c r="T107" s="165"/>
      <c r="U107" s="159"/>
      <c r="V107" s="159">
        <f>SUM(V108:V108)</f>
        <v>56.43</v>
      </c>
      <c r="W107" s="159"/>
      <c r="X107" s="159"/>
      <c r="AG107" t="s">
        <v>181</v>
      </c>
    </row>
    <row r="108" spans="1:60" outlineLevel="1" x14ac:dyDescent="0.2">
      <c r="A108" s="173">
        <v>18</v>
      </c>
      <c r="B108" s="174" t="s">
        <v>1190</v>
      </c>
      <c r="C108" s="182" t="s">
        <v>1191</v>
      </c>
      <c r="D108" s="175" t="s">
        <v>274</v>
      </c>
      <c r="E108" s="176">
        <v>60.12838</v>
      </c>
      <c r="F108" s="177"/>
      <c r="G108" s="178">
        <f>ROUND(E108*F108,2)</f>
        <v>0</v>
      </c>
      <c r="H108" s="177"/>
      <c r="I108" s="178">
        <f>ROUND(E108*H108,2)</f>
        <v>0</v>
      </c>
      <c r="J108" s="177"/>
      <c r="K108" s="178">
        <f>ROUND(E108*J108,2)</f>
        <v>0</v>
      </c>
      <c r="L108" s="178">
        <v>15</v>
      </c>
      <c r="M108" s="178">
        <f>G108*(1+L108/100)</f>
        <v>0</v>
      </c>
      <c r="N108" s="178">
        <v>0</v>
      </c>
      <c r="O108" s="178">
        <f>ROUND(E108*N108,2)</f>
        <v>0</v>
      </c>
      <c r="P108" s="178">
        <v>0</v>
      </c>
      <c r="Q108" s="178">
        <f>ROUND(E108*P108,2)</f>
        <v>0</v>
      </c>
      <c r="R108" s="178"/>
      <c r="S108" s="178" t="s">
        <v>222</v>
      </c>
      <c r="T108" s="179" t="s">
        <v>222</v>
      </c>
      <c r="U108" s="157">
        <v>0.9385</v>
      </c>
      <c r="V108" s="157">
        <f>ROUND(E108*U108,2)</f>
        <v>56.43</v>
      </c>
      <c r="W108" s="157"/>
      <c r="X108" s="157" t="s">
        <v>694</v>
      </c>
      <c r="Y108" s="147"/>
      <c r="Z108" s="147"/>
      <c r="AA108" s="147"/>
      <c r="AB108" s="147"/>
      <c r="AC108" s="147"/>
      <c r="AD108" s="147"/>
      <c r="AE108" s="147"/>
      <c r="AF108" s="147"/>
      <c r="AG108" s="147" t="s">
        <v>695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x14ac:dyDescent="0.2">
      <c r="A109" s="160" t="s">
        <v>180</v>
      </c>
      <c r="B109" s="161" t="s">
        <v>120</v>
      </c>
      <c r="C109" s="181" t="s">
        <v>121</v>
      </c>
      <c r="D109" s="162"/>
      <c r="E109" s="163"/>
      <c r="F109" s="164"/>
      <c r="G109" s="164">
        <f>SUMIF(AG110:AG141,"&lt;&gt;NOR",G110:G141)</f>
        <v>0</v>
      </c>
      <c r="H109" s="164"/>
      <c r="I109" s="164">
        <f>SUM(I110:I141)</f>
        <v>0</v>
      </c>
      <c r="J109" s="164"/>
      <c r="K109" s="164">
        <f>SUM(K110:K141)</f>
        <v>0</v>
      </c>
      <c r="L109" s="164"/>
      <c r="M109" s="164">
        <f>SUM(M110:M141)</f>
        <v>0</v>
      </c>
      <c r="N109" s="164"/>
      <c r="O109" s="164">
        <f>SUM(O110:O141)</f>
        <v>0.92</v>
      </c>
      <c r="P109" s="164"/>
      <c r="Q109" s="164">
        <f>SUM(Q110:Q141)</f>
        <v>0.19</v>
      </c>
      <c r="R109" s="164"/>
      <c r="S109" s="164"/>
      <c r="T109" s="165"/>
      <c r="U109" s="159"/>
      <c r="V109" s="159">
        <f>SUM(V110:V141)</f>
        <v>51.990000000000009</v>
      </c>
      <c r="W109" s="159"/>
      <c r="X109" s="159"/>
      <c r="AG109" t="s">
        <v>181</v>
      </c>
    </row>
    <row r="110" spans="1:60" ht="22.5" outlineLevel="1" x14ac:dyDescent="0.2">
      <c r="A110" s="166">
        <v>19</v>
      </c>
      <c r="B110" s="167" t="s">
        <v>696</v>
      </c>
      <c r="C110" s="183" t="s">
        <v>697</v>
      </c>
      <c r="D110" s="168" t="s">
        <v>221</v>
      </c>
      <c r="E110" s="169">
        <v>147.6</v>
      </c>
      <c r="F110" s="170"/>
      <c r="G110" s="171">
        <f>ROUND(E110*F110,2)</f>
        <v>0</v>
      </c>
      <c r="H110" s="170"/>
      <c r="I110" s="171">
        <f>ROUND(E110*H110,2)</f>
        <v>0</v>
      </c>
      <c r="J110" s="170"/>
      <c r="K110" s="171">
        <f>ROUND(E110*J110,2)</f>
        <v>0</v>
      </c>
      <c r="L110" s="171">
        <v>15</v>
      </c>
      <c r="M110" s="171">
        <f>G110*(1+L110/100)</f>
        <v>0</v>
      </c>
      <c r="N110" s="171">
        <v>3.3E-4</v>
      </c>
      <c r="O110" s="171">
        <f>ROUND(E110*N110,2)</f>
        <v>0.05</v>
      </c>
      <c r="P110" s="171">
        <v>0</v>
      </c>
      <c r="Q110" s="171">
        <f>ROUND(E110*P110,2)</f>
        <v>0</v>
      </c>
      <c r="R110" s="171"/>
      <c r="S110" s="171" t="s">
        <v>222</v>
      </c>
      <c r="T110" s="172" t="s">
        <v>223</v>
      </c>
      <c r="U110" s="157">
        <v>2.75E-2</v>
      </c>
      <c r="V110" s="157">
        <f>ROUND(E110*U110,2)</f>
        <v>4.0599999999999996</v>
      </c>
      <c r="W110" s="157"/>
      <c r="X110" s="157" t="s">
        <v>187</v>
      </c>
      <c r="Y110" s="147"/>
      <c r="Z110" s="147"/>
      <c r="AA110" s="147"/>
      <c r="AB110" s="147"/>
      <c r="AC110" s="147"/>
      <c r="AD110" s="147"/>
      <c r="AE110" s="147"/>
      <c r="AF110" s="147"/>
      <c r="AG110" s="147" t="s">
        <v>294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54"/>
      <c r="B111" s="155"/>
      <c r="C111" s="192" t="s">
        <v>1159</v>
      </c>
      <c r="D111" s="187"/>
      <c r="E111" s="188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47"/>
      <c r="Z111" s="147"/>
      <c r="AA111" s="147"/>
      <c r="AB111" s="147"/>
      <c r="AC111" s="147"/>
      <c r="AD111" s="147"/>
      <c r="AE111" s="147"/>
      <c r="AF111" s="147"/>
      <c r="AG111" s="147" t="s">
        <v>225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 x14ac:dyDescent="0.2">
      <c r="A112" s="154"/>
      <c r="B112" s="155"/>
      <c r="C112" s="192" t="s">
        <v>1160</v>
      </c>
      <c r="D112" s="187"/>
      <c r="E112" s="188">
        <v>4.1399999999999997</v>
      </c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47"/>
      <c r="Z112" s="147"/>
      <c r="AA112" s="147"/>
      <c r="AB112" s="147"/>
      <c r="AC112" s="147"/>
      <c r="AD112" s="147"/>
      <c r="AE112" s="147"/>
      <c r="AF112" s="147"/>
      <c r="AG112" s="147" t="s">
        <v>225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54"/>
      <c r="B113" s="155"/>
      <c r="C113" s="192" t="s">
        <v>1161</v>
      </c>
      <c r="D113" s="187"/>
      <c r="E113" s="188">
        <v>4.1399999999999997</v>
      </c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47"/>
      <c r="Z113" s="147"/>
      <c r="AA113" s="147"/>
      <c r="AB113" s="147"/>
      <c r="AC113" s="147"/>
      <c r="AD113" s="147"/>
      <c r="AE113" s="147"/>
      <c r="AF113" s="147"/>
      <c r="AG113" s="147" t="s">
        <v>225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54"/>
      <c r="B114" s="155"/>
      <c r="C114" s="192" t="s">
        <v>1162</v>
      </c>
      <c r="D114" s="187"/>
      <c r="E114" s="188">
        <v>24.15</v>
      </c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47"/>
      <c r="Z114" s="147"/>
      <c r="AA114" s="147"/>
      <c r="AB114" s="147"/>
      <c r="AC114" s="147"/>
      <c r="AD114" s="147"/>
      <c r="AE114" s="147"/>
      <c r="AF114" s="147"/>
      <c r="AG114" s="147" t="s">
        <v>225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54"/>
      <c r="B115" s="155"/>
      <c r="C115" s="192" t="s">
        <v>1163</v>
      </c>
      <c r="D115" s="187"/>
      <c r="E115" s="188">
        <v>41.37</v>
      </c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47"/>
      <c r="Z115" s="147"/>
      <c r="AA115" s="147"/>
      <c r="AB115" s="147"/>
      <c r="AC115" s="147"/>
      <c r="AD115" s="147"/>
      <c r="AE115" s="147"/>
      <c r="AF115" s="147"/>
      <c r="AG115" s="147" t="s">
        <v>225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1" x14ac:dyDescent="0.2">
      <c r="A116" s="154"/>
      <c r="B116" s="155"/>
      <c r="C116" s="192" t="s">
        <v>1164</v>
      </c>
      <c r="D116" s="187"/>
      <c r="E116" s="188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47"/>
      <c r="Z116" s="147"/>
      <c r="AA116" s="147"/>
      <c r="AB116" s="147"/>
      <c r="AC116" s="147"/>
      <c r="AD116" s="147"/>
      <c r="AE116" s="147"/>
      <c r="AF116" s="147"/>
      <c r="AG116" s="147" t="s">
        <v>225</v>
      </c>
      <c r="AH116" s="147">
        <v>0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54"/>
      <c r="B117" s="155"/>
      <c r="C117" s="192" t="s">
        <v>1165</v>
      </c>
      <c r="D117" s="187"/>
      <c r="E117" s="188">
        <v>73.8</v>
      </c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47"/>
      <c r="Z117" s="147"/>
      <c r="AA117" s="147"/>
      <c r="AB117" s="147"/>
      <c r="AC117" s="147"/>
      <c r="AD117" s="147"/>
      <c r="AE117" s="147"/>
      <c r="AF117" s="147"/>
      <c r="AG117" s="147" t="s">
        <v>225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ht="22.5" outlineLevel="1" x14ac:dyDescent="0.2">
      <c r="A118" s="166">
        <v>20</v>
      </c>
      <c r="B118" s="167" t="s">
        <v>1192</v>
      </c>
      <c r="C118" s="183" t="s">
        <v>1193</v>
      </c>
      <c r="D118" s="168" t="s">
        <v>221</v>
      </c>
      <c r="E118" s="169">
        <v>14.16</v>
      </c>
      <c r="F118" s="170"/>
      <c r="G118" s="171">
        <f>ROUND(E118*F118,2)</f>
        <v>0</v>
      </c>
      <c r="H118" s="170"/>
      <c r="I118" s="171">
        <f>ROUND(E118*H118,2)</f>
        <v>0</v>
      </c>
      <c r="J118" s="170"/>
      <c r="K118" s="171">
        <f>ROUND(E118*J118,2)</f>
        <v>0</v>
      </c>
      <c r="L118" s="171">
        <v>15</v>
      </c>
      <c r="M118" s="171">
        <f>G118*(1+L118/100)</f>
        <v>0</v>
      </c>
      <c r="N118" s="171">
        <v>5.1999999999999995E-4</v>
      </c>
      <c r="O118" s="171">
        <f>ROUND(E118*N118,2)</f>
        <v>0.01</v>
      </c>
      <c r="P118" s="171">
        <v>0</v>
      </c>
      <c r="Q118" s="171">
        <f>ROUND(E118*P118,2)</f>
        <v>0</v>
      </c>
      <c r="R118" s="171"/>
      <c r="S118" s="171" t="s">
        <v>222</v>
      </c>
      <c r="T118" s="172" t="s">
        <v>223</v>
      </c>
      <c r="U118" s="157">
        <v>4.9000000000000002E-2</v>
      </c>
      <c r="V118" s="157">
        <f>ROUND(E118*U118,2)</f>
        <v>0.69</v>
      </c>
      <c r="W118" s="157"/>
      <c r="X118" s="157" t="s">
        <v>187</v>
      </c>
      <c r="Y118" s="147"/>
      <c r="Z118" s="147"/>
      <c r="AA118" s="147"/>
      <c r="AB118" s="147"/>
      <c r="AC118" s="147"/>
      <c r="AD118" s="147"/>
      <c r="AE118" s="147"/>
      <c r="AF118" s="147"/>
      <c r="AG118" s="147" t="s">
        <v>294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54"/>
      <c r="B119" s="155"/>
      <c r="C119" s="193" t="s">
        <v>299</v>
      </c>
      <c r="D119" s="189"/>
      <c r="E119" s="190"/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47"/>
      <c r="Z119" s="147"/>
      <c r="AA119" s="147"/>
      <c r="AB119" s="147"/>
      <c r="AC119" s="147"/>
      <c r="AD119" s="147"/>
      <c r="AE119" s="147"/>
      <c r="AF119" s="147"/>
      <c r="AG119" s="147" t="s">
        <v>225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54"/>
      <c r="B120" s="155"/>
      <c r="C120" s="194" t="s">
        <v>1134</v>
      </c>
      <c r="D120" s="189"/>
      <c r="E120" s="190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47"/>
      <c r="Z120" s="147"/>
      <c r="AA120" s="147"/>
      <c r="AB120" s="147"/>
      <c r="AC120" s="147"/>
      <c r="AD120" s="147"/>
      <c r="AE120" s="147"/>
      <c r="AF120" s="147"/>
      <c r="AG120" s="147" t="s">
        <v>225</v>
      </c>
      <c r="AH120" s="147">
        <v>2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54"/>
      <c r="B121" s="155"/>
      <c r="C121" s="194" t="s">
        <v>1135</v>
      </c>
      <c r="D121" s="189"/>
      <c r="E121" s="190">
        <v>2.4</v>
      </c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47"/>
      <c r="Z121" s="147"/>
      <c r="AA121" s="147"/>
      <c r="AB121" s="147"/>
      <c r="AC121" s="147"/>
      <c r="AD121" s="147"/>
      <c r="AE121" s="147"/>
      <c r="AF121" s="147"/>
      <c r="AG121" s="147" t="s">
        <v>225</v>
      </c>
      <c r="AH121" s="147">
        <v>2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">
      <c r="A122" s="154"/>
      <c r="B122" s="155"/>
      <c r="C122" s="194" t="s">
        <v>1136</v>
      </c>
      <c r="D122" s="189"/>
      <c r="E122" s="190">
        <v>2.4</v>
      </c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47"/>
      <c r="Z122" s="147"/>
      <c r="AA122" s="147"/>
      <c r="AB122" s="147"/>
      <c r="AC122" s="147"/>
      <c r="AD122" s="147"/>
      <c r="AE122" s="147"/>
      <c r="AF122" s="147"/>
      <c r="AG122" s="147" t="s">
        <v>225</v>
      </c>
      <c r="AH122" s="147">
        <v>2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ht="22.5" outlineLevel="1" x14ac:dyDescent="0.2">
      <c r="A123" s="154"/>
      <c r="B123" s="155"/>
      <c r="C123" s="194" t="s">
        <v>1137</v>
      </c>
      <c r="D123" s="189"/>
      <c r="E123" s="190">
        <v>20.9</v>
      </c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47"/>
      <c r="Z123" s="147"/>
      <c r="AA123" s="147"/>
      <c r="AB123" s="147"/>
      <c r="AC123" s="147"/>
      <c r="AD123" s="147"/>
      <c r="AE123" s="147"/>
      <c r="AF123" s="147"/>
      <c r="AG123" s="147" t="s">
        <v>225</v>
      </c>
      <c r="AH123" s="147">
        <v>2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ht="22.5" outlineLevel="1" x14ac:dyDescent="0.2">
      <c r="A124" s="154"/>
      <c r="B124" s="155"/>
      <c r="C124" s="194" t="s">
        <v>1138</v>
      </c>
      <c r="D124" s="189"/>
      <c r="E124" s="190">
        <v>45.1</v>
      </c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47"/>
      <c r="Z124" s="147"/>
      <c r="AA124" s="147"/>
      <c r="AB124" s="147"/>
      <c r="AC124" s="147"/>
      <c r="AD124" s="147"/>
      <c r="AE124" s="147"/>
      <c r="AF124" s="147"/>
      <c r="AG124" s="147" t="s">
        <v>225</v>
      </c>
      <c r="AH124" s="147">
        <v>2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">
      <c r="A125" s="154"/>
      <c r="B125" s="155"/>
      <c r="C125" s="194" t="s">
        <v>1139</v>
      </c>
      <c r="D125" s="189"/>
      <c r="E125" s="190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47"/>
      <c r="Z125" s="147"/>
      <c r="AA125" s="147"/>
      <c r="AB125" s="147"/>
      <c r="AC125" s="147"/>
      <c r="AD125" s="147"/>
      <c r="AE125" s="147"/>
      <c r="AF125" s="147"/>
      <c r="AG125" s="147" t="s">
        <v>225</v>
      </c>
      <c r="AH125" s="147">
        <v>2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 x14ac:dyDescent="0.2">
      <c r="A126" s="154"/>
      <c r="B126" s="155"/>
      <c r="C126" s="194" t="s">
        <v>1140</v>
      </c>
      <c r="D126" s="189"/>
      <c r="E126" s="190">
        <v>70.8</v>
      </c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47"/>
      <c r="Z126" s="147"/>
      <c r="AA126" s="147"/>
      <c r="AB126" s="147"/>
      <c r="AC126" s="147"/>
      <c r="AD126" s="147"/>
      <c r="AE126" s="147"/>
      <c r="AF126" s="147"/>
      <c r="AG126" s="147" t="s">
        <v>225</v>
      </c>
      <c r="AH126" s="147">
        <v>2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1" x14ac:dyDescent="0.2">
      <c r="A127" s="154"/>
      <c r="B127" s="155"/>
      <c r="C127" s="193" t="s">
        <v>302</v>
      </c>
      <c r="D127" s="189"/>
      <c r="E127" s="190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47"/>
      <c r="Z127" s="147"/>
      <c r="AA127" s="147"/>
      <c r="AB127" s="147"/>
      <c r="AC127" s="147"/>
      <c r="AD127" s="147"/>
      <c r="AE127" s="147"/>
      <c r="AF127" s="147"/>
      <c r="AG127" s="147" t="s">
        <v>225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54"/>
      <c r="B128" s="155"/>
      <c r="C128" s="192" t="s">
        <v>1141</v>
      </c>
      <c r="D128" s="187"/>
      <c r="E128" s="188">
        <v>14.16</v>
      </c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47"/>
      <c r="Z128" s="147"/>
      <c r="AA128" s="147"/>
      <c r="AB128" s="147"/>
      <c r="AC128" s="147"/>
      <c r="AD128" s="147"/>
      <c r="AE128" s="147"/>
      <c r="AF128" s="147"/>
      <c r="AG128" s="147" t="s">
        <v>225</v>
      </c>
      <c r="AH128" s="147">
        <v>0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1" x14ac:dyDescent="0.2">
      <c r="A129" s="166">
        <v>21</v>
      </c>
      <c r="B129" s="167" t="s">
        <v>1194</v>
      </c>
      <c r="C129" s="183" t="s">
        <v>1195</v>
      </c>
      <c r="D129" s="168" t="s">
        <v>221</v>
      </c>
      <c r="E129" s="169">
        <v>161.76</v>
      </c>
      <c r="F129" s="170"/>
      <c r="G129" s="171">
        <f>ROUND(E129*F129,2)</f>
        <v>0</v>
      </c>
      <c r="H129" s="170"/>
      <c r="I129" s="171">
        <f>ROUND(E129*H129,2)</f>
        <v>0</v>
      </c>
      <c r="J129" s="170"/>
      <c r="K129" s="171">
        <f>ROUND(E129*J129,2)</f>
        <v>0</v>
      </c>
      <c r="L129" s="171">
        <v>15</v>
      </c>
      <c r="M129" s="171">
        <f>G129*(1+L129/100)</f>
        <v>0</v>
      </c>
      <c r="N129" s="171">
        <v>0</v>
      </c>
      <c r="O129" s="171">
        <f>ROUND(E129*N129,2)</f>
        <v>0</v>
      </c>
      <c r="P129" s="171">
        <v>1.15E-3</v>
      </c>
      <c r="Q129" s="171">
        <f>ROUND(E129*P129,2)</f>
        <v>0.19</v>
      </c>
      <c r="R129" s="171"/>
      <c r="S129" s="171" t="s">
        <v>222</v>
      </c>
      <c r="T129" s="172" t="s">
        <v>223</v>
      </c>
      <c r="U129" s="157">
        <v>3.5000000000000003E-2</v>
      </c>
      <c r="V129" s="157">
        <f>ROUND(E129*U129,2)</f>
        <v>5.66</v>
      </c>
      <c r="W129" s="157"/>
      <c r="X129" s="157" t="s">
        <v>187</v>
      </c>
      <c r="Y129" s="147"/>
      <c r="Z129" s="147"/>
      <c r="AA129" s="147"/>
      <c r="AB129" s="147"/>
      <c r="AC129" s="147"/>
      <c r="AD129" s="147"/>
      <c r="AE129" s="147"/>
      <c r="AF129" s="147"/>
      <c r="AG129" s="147" t="s">
        <v>294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1" x14ac:dyDescent="0.2">
      <c r="A130" s="154"/>
      <c r="B130" s="155"/>
      <c r="C130" s="192" t="s">
        <v>1196</v>
      </c>
      <c r="D130" s="187"/>
      <c r="E130" s="188">
        <v>147.6</v>
      </c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47"/>
      <c r="Z130" s="147"/>
      <c r="AA130" s="147"/>
      <c r="AB130" s="147"/>
      <c r="AC130" s="147"/>
      <c r="AD130" s="147"/>
      <c r="AE130" s="147"/>
      <c r="AF130" s="147"/>
      <c r="AG130" s="147" t="s">
        <v>225</v>
      </c>
      <c r="AH130" s="147">
        <v>0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54"/>
      <c r="B131" s="155"/>
      <c r="C131" s="192" t="s">
        <v>1197</v>
      </c>
      <c r="D131" s="187"/>
      <c r="E131" s="188">
        <v>14.16</v>
      </c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47"/>
      <c r="Z131" s="147"/>
      <c r="AA131" s="147"/>
      <c r="AB131" s="147"/>
      <c r="AC131" s="147"/>
      <c r="AD131" s="147"/>
      <c r="AE131" s="147"/>
      <c r="AF131" s="147"/>
      <c r="AG131" s="147" t="s">
        <v>225</v>
      </c>
      <c r="AH131" s="147">
        <v>0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ht="22.5" outlineLevel="1" x14ac:dyDescent="0.2">
      <c r="A132" s="173">
        <v>22</v>
      </c>
      <c r="B132" s="174" t="s">
        <v>1198</v>
      </c>
      <c r="C132" s="182" t="s">
        <v>1199</v>
      </c>
      <c r="D132" s="175" t="s">
        <v>221</v>
      </c>
      <c r="E132" s="176">
        <v>147.6</v>
      </c>
      <c r="F132" s="177"/>
      <c r="G132" s="178">
        <f>ROUND(E132*F132,2)</f>
        <v>0</v>
      </c>
      <c r="H132" s="177"/>
      <c r="I132" s="178">
        <f>ROUND(E132*H132,2)</f>
        <v>0</v>
      </c>
      <c r="J132" s="177"/>
      <c r="K132" s="178">
        <f>ROUND(E132*J132,2)</f>
        <v>0</v>
      </c>
      <c r="L132" s="178">
        <v>15</v>
      </c>
      <c r="M132" s="178">
        <f>G132*(1+L132/100)</f>
        <v>0</v>
      </c>
      <c r="N132" s="178">
        <v>4.0999999999999999E-4</v>
      </c>
      <c r="O132" s="178">
        <f>ROUND(E132*N132,2)</f>
        <v>0.06</v>
      </c>
      <c r="P132" s="178">
        <v>0</v>
      </c>
      <c r="Q132" s="178">
        <f>ROUND(E132*P132,2)</f>
        <v>0</v>
      </c>
      <c r="R132" s="178"/>
      <c r="S132" s="178" t="s">
        <v>222</v>
      </c>
      <c r="T132" s="179" t="s">
        <v>223</v>
      </c>
      <c r="U132" s="157">
        <v>0.22991</v>
      </c>
      <c r="V132" s="157">
        <f>ROUND(E132*U132,2)</f>
        <v>33.93</v>
      </c>
      <c r="W132" s="157"/>
      <c r="X132" s="157" t="s">
        <v>187</v>
      </c>
      <c r="Y132" s="147"/>
      <c r="Z132" s="147"/>
      <c r="AA132" s="147"/>
      <c r="AB132" s="147"/>
      <c r="AC132" s="147"/>
      <c r="AD132" s="147"/>
      <c r="AE132" s="147"/>
      <c r="AF132" s="147"/>
      <c r="AG132" s="147" t="s">
        <v>294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ht="22.5" outlineLevel="1" x14ac:dyDescent="0.2">
      <c r="A133" s="173">
        <v>23</v>
      </c>
      <c r="B133" s="174" t="s">
        <v>1200</v>
      </c>
      <c r="C133" s="182" t="s">
        <v>1201</v>
      </c>
      <c r="D133" s="175" t="s">
        <v>221</v>
      </c>
      <c r="E133" s="176">
        <v>14.16</v>
      </c>
      <c r="F133" s="177"/>
      <c r="G133" s="178">
        <f>ROUND(E133*F133,2)</f>
        <v>0</v>
      </c>
      <c r="H133" s="177"/>
      <c r="I133" s="178">
        <f>ROUND(E133*H133,2)</f>
        <v>0</v>
      </c>
      <c r="J133" s="177"/>
      <c r="K133" s="178">
        <f>ROUND(E133*J133,2)</f>
        <v>0</v>
      </c>
      <c r="L133" s="178">
        <v>15</v>
      </c>
      <c r="M133" s="178">
        <f>G133*(1+L133/100)</f>
        <v>0</v>
      </c>
      <c r="N133" s="178">
        <v>5.8E-4</v>
      </c>
      <c r="O133" s="178">
        <f>ROUND(E133*N133,2)</f>
        <v>0.01</v>
      </c>
      <c r="P133" s="178">
        <v>0</v>
      </c>
      <c r="Q133" s="178">
        <f>ROUND(E133*P133,2)</f>
        <v>0</v>
      </c>
      <c r="R133" s="178"/>
      <c r="S133" s="178" t="s">
        <v>222</v>
      </c>
      <c r="T133" s="179" t="s">
        <v>223</v>
      </c>
      <c r="U133" s="157">
        <v>0.26600000000000001</v>
      </c>
      <c r="V133" s="157">
        <f>ROUND(E133*U133,2)</f>
        <v>3.77</v>
      </c>
      <c r="W133" s="157"/>
      <c r="X133" s="157" t="s">
        <v>187</v>
      </c>
      <c r="Y133" s="147"/>
      <c r="Z133" s="147"/>
      <c r="AA133" s="147"/>
      <c r="AB133" s="147"/>
      <c r="AC133" s="147"/>
      <c r="AD133" s="147"/>
      <c r="AE133" s="147"/>
      <c r="AF133" s="147"/>
      <c r="AG133" s="147" t="s">
        <v>294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ht="22.5" outlineLevel="1" x14ac:dyDescent="0.2">
      <c r="A134" s="166">
        <v>24</v>
      </c>
      <c r="B134" s="167" t="s">
        <v>706</v>
      </c>
      <c r="C134" s="183" t="s">
        <v>1202</v>
      </c>
      <c r="D134" s="168" t="s">
        <v>221</v>
      </c>
      <c r="E134" s="169">
        <v>16.175999999999998</v>
      </c>
      <c r="F134" s="170"/>
      <c r="G134" s="171">
        <f>ROUND(E134*F134,2)</f>
        <v>0</v>
      </c>
      <c r="H134" s="170"/>
      <c r="I134" s="171">
        <f>ROUND(E134*H134,2)</f>
        <v>0</v>
      </c>
      <c r="J134" s="170"/>
      <c r="K134" s="171">
        <f>ROUND(E134*J134,2)</f>
        <v>0</v>
      </c>
      <c r="L134" s="171">
        <v>15</v>
      </c>
      <c r="M134" s="171">
        <f>G134*(1+L134/100)</f>
        <v>0</v>
      </c>
      <c r="N134" s="171">
        <v>1.2600000000000001E-3</v>
      </c>
      <c r="O134" s="171">
        <f>ROUND(E134*N134,2)</f>
        <v>0.02</v>
      </c>
      <c r="P134" s="171">
        <v>0</v>
      </c>
      <c r="Q134" s="171">
        <f>ROUND(E134*P134,2)</f>
        <v>0</v>
      </c>
      <c r="R134" s="171"/>
      <c r="S134" s="171" t="s">
        <v>222</v>
      </c>
      <c r="T134" s="172" t="s">
        <v>223</v>
      </c>
      <c r="U134" s="157">
        <v>0.24</v>
      </c>
      <c r="V134" s="157">
        <f>ROUND(E134*U134,2)</f>
        <v>3.88</v>
      </c>
      <c r="W134" s="157"/>
      <c r="X134" s="157" t="s">
        <v>187</v>
      </c>
      <c r="Y134" s="147"/>
      <c r="Z134" s="147"/>
      <c r="AA134" s="147"/>
      <c r="AB134" s="147"/>
      <c r="AC134" s="147"/>
      <c r="AD134" s="147"/>
      <c r="AE134" s="147"/>
      <c r="AF134" s="147"/>
      <c r="AG134" s="147" t="s">
        <v>294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">
      <c r="A135" s="154"/>
      <c r="B135" s="155"/>
      <c r="C135" s="192" t="s">
        <v>1203</v>
      </c>
      <c r="D135" s="187"/>
      <c r="E135" s="188">
        <v>16.18</v>
      </c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47"/>
      <c r="Z135" s="147"/>
      <c r="AA135" s="147"/>
      <c r="AB135" s="147"/>
      <c r="AC135" s="147"/>
      <c r="AD135" s="147"/>
      <c r="AE135" s="147"/>
      <c r="AF135" s="147"/>
      <c r="AG135" s="147" t="s">
        <v>225</v>
      </c>
      <c r="AH135" s="147">
        <v>0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66">
        <v>25</v>
      </c>
      <c r="B136" s="167" t="s">
        <v>1204</v>
      </c>
      <c r="C136" s="183" t="s">
        <v>1205</v>
      </c>
      <c r="D136" s="168" t="s">
        <v>221</v>
      </c>
      <c r="E136" s="169">
        <v>180</v>
      </c>
      <c r="F136" s="170"/>
      <c r="G136" s="171">
        <f>ROUND(E136*F136,2)</f>
        <v>0</v>
      </c>
      <c r="H136" s="170"/>
      <c r="I136" s="171">
        <f>ROUND(E136*H136,2)</f>
        <v>0</v>
      </c>
      <c r="J136" s="170"/>
      <c r="K136" s="171">
        <f>ROUND(E136*J136,2)</f>
        <v>0</v>
      </c>
      <c r="L136" s="171">
        <v>15</v>
      </c>
      <c r="M136" s="171">
        <f>G136*(1+L136/100)</f>
        <v>0</v>
      </c>
      <c r="N136" s="171">
        <v>4.3E-3</v>
      </c>
      <c r="O136" s="171">
        <f>ROUND(E136*N136,2)</f>
        <v>0.77</v>
      </c>
      <c r="P136" s="171">
        <v>0</v>
      </c>
      <c r="Q136" s="171">
        <f>ROUND(E136*P136,2)</f>
        <v>0</v>
      </c>
      <c r="R136" s="171" t="s">
        <v>269</v>
      </c>
      <c r="S136" s="171" t="s">
        <v>222</v>
      </c>
      <c r="T136" s="172" t="s">
        <v>223</v>
      </c>
      <c r="U136" s="157">
        <v>0</v>
      </c>
      <c r="V136" s="157">
        <f>ROUND(E136*U136,2)</f>
        <v>0</v>
      </c>
      <c r="W136" s="157"/>
      <c r="X136" s="157" t="s">
        <v>270</v>
      </c>
      <c r="Y136" s="147"/>
      <c r="Z136" s="147"/>
      <c r="AA136" s="147"/>
      <c r="AB136" s="147"/>
      <c r="AC136" s="147"/>
      <c r="AD136" s="147"/>
      <c r="AE136" s="147"/>
      <c r="AF136" s="147"/>
      <c r="AG136" s="147" t="s">
        <v>710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54"/>
      <c r="B137" s="155"/>
      <c r="C137" s="193" t="s">
        <v>299</v>
      </c>
      <c r="D137" s="189"/>
      <c r="E137" s="190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47"/>
      <c r="Z137" s="147"/>
      <c r="AA137" s="147"/>
      <c r="AB137" s="147"/>
      <c r="AC137" s="147"/>
      <c r="AD137" s="147"/>
      <c r="AE137" s="147"/>
      <c r="AF137" s="147"/>
      <c r="AG137" s="147" t="s">
        <v>225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">
      <c r="A138" s="154"/>
      <c r="B138" s="155"/>
      <c r="C138" s="194" t="s">
        <v>1206</v>
      </c>
      <c r="D138" s="189"/>
      <c r="E138" s="190">
        <v>177.94</v>
      </c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47"/>
      <c r="Z138" s="147"/>
      <c r="AA138" s="147"/>
      <c r="AB138" s="147"/>
      <c r="AC138" s="147"/>
      <c r="AD138" s="147"/>
      <c r="AE138" s="147"/>
      <c r="AF138" s="147"/>
      <c r="AG138" s="147" t="s">
        <v>225</v>
      </c>
      <c r="AH138" s="147">
        <v>2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1" x14ac:dyDescent="0.2">
      <c r="A139" s="154"/>
      <c r="B139" s="155"/>
      <c r="C139" s="193" t="s">
        <v>302</v>
      </c>
      <c r="D139" s="189"/>
      <c r="E139" s="190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47"/>
      <c r="Z139" s="147"/>
      <c r="AA139" s="147"/>
      <c r="AB139" s="147"/>
      <c r="AC139" s="147"/>
      <c r="AD139" s="147"/>
      <c r="AE139" s="147"/>
      <c r="AF139" s="147"/>
      <c r="AG139" s="147" t="s">
        <v>225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54"/>
      <c r="B140" s="155"/>
      <c r="C140" s="192" t="s">
        <v>1207</v>
      </c>
      <c r="D140" s="187"/>
      <c r="E140" s="188">
        <v>180</v>
      </c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47"/>
      <c r="Z140" s="147"/>
      <c r="AA140" s="147"/>
      <c r="AB140" s="147"/>
      <c r="AC140" s="147"/>
      <c r="AD140" s="147"/>
      <c r="AE140" s="147"/>
      <c r="AF140" s="147"/>
      <c r="AG140" s="147" t="s">
        <v>225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1" x14ac:dyDescent="0.2">
      <c r="A141" s="154">
        <v>26</v>
      </c>
      <c r="B141" s="155" t="s">
        <v>722</v>
      </c>
      <c r="C141" s="195" t="s">
        <v>723</v>
      </c>
      <c r="D141" s="156" t="s">
        <v>0</v>
      </c>
      <c r="E141" s="191"/>
      <c r="F141" s="158"/>
      <c r="G141" s="157">
        <f>ROUND(E141*F141,2)</f>
        <v>0</v>
      </c>
      <c r="H141" s="158"/>
      <c r="I141" s="157">
        <f>ROUND(E141*H141,2)</f>
        <v>0</v>
      </c>
      <c r="J141" s="158"/>
      <c r="K141" s="157">
        <f>ROUND(E141*J141,2)</f>
        <v>0</v>
      </c>
      <c r="L141" s="157">
        <v>15</v>
      </c>
      <c r="M141" s="157">
        <f>G141*(1+L141/100)</f>
        <v>0</v>
      </c>
      <c r="N141" s="157">
        <v>0</v>
      </c>
      <c r="O141" s="157">
        <f>ROUND(E141*N141,2)</f>
        <v>0</v>
      </c>
      <c r="P141" s="157">
        <v>0</v>
      </c>
      <c r="Q141" s="157">
        <f>ROUND(E141*P141,2)</f>
        <v>0</v>
      </c>
      <c r="R141" s="157"/>
      <c r="S141" s="157" t="s">
        <v>222</v>
      </c>
      <c r="T141" s="157" t="s">
        <v>223</v>
      </c>
      <c r="U141" s="157">
        <v>0</v>
      </c>
      <c r="V141" s="157">
        <f>ROUND(E141*U141,2)</f>
        <v>0</v>
      </c>
      <c r="W141" s="157"/>
      <c r="X141" s="157" t="s">
        <v>694</v>
      </c>
      <c r="Y141" s="147"/>
      <c r="Z141" s="147"/>
      <c r="AA141" s="147"/>
      <c r="AB141" s="147"/>
      <c r="AC141" s="147"/>
      <c r="AD141" s="147"/>
      <c r="AE141" s="147"/>
      <c r="AF141" s="147"/>
      <c r="AG141" s="147" t="s">
        <v>695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x14ac:dyDescent="0.2">
      <c r="A142" s="160" t="s">
        <v>180</v>
      </c>
      <c r="B142" s="161" t="s">
        <v>130</v>
      </c>
      <c r="C142" s="181" t="s">
        <v>131</v>
      </c>
      <c r="D142" s="162"/>
      <c r="E142" s="163"/>
      <c r="F142" s="164"/>
      <c r="G142" s="164">
        <f>SUMIF(AG143:AG157,"&lt;&gt;NOR",G143:G157)</f>
        <v>0</v>
      </c>
      <c r="H142" s="164"/>
      <c r="I142" s="164">
        <f>SUM(I143:I157)</f>
        <v>0</v>
      </c>
      <c r="J142" s="164"/>
      <c r="K142" s="164">
        <f>SUM(K143:K157)</f>
        <v>0</v>
      </c>
      <c r="L142" s="164"/>
      <c r="M142" s="164">
        <f>SUM(M143:M157)</f>
        <v>0</v>
      </c>
      <c r="N142" s="164"/>
      <c r="O142" s="164">
        <f>SUM(O143:O157)</f>
        <v>0.84</v>
      </c>
      <c r="P142" s="164"/>
      <c r="Q142" s="164">
        <f>SUM(Q143:Q157)</f>
        <v>1.24</v>
      </c>
      <c r="R142" s="164"/>
      <c r="S142" s="164"/>
      <c r="T142" s="165"/>
      <c r="U142" s="159"/>
      <c r="V142" s="159">
        <f>SUM(V143:V157)</f>
        <v>33.909999999999997</v>
      </c>
      <c r="W142" s="159"/>
      <c r="X142" s="159"/>
      <c r="AG142" t="s">
        <v>181</v>
      </c>
    </row>
    <row r="143" spans="1:60" outlineLevel="1" x14ac:dyDescent="0.2">
      <c r="A143" s="166">
        <v>27</v>
      </c>
      <c r="B143" s="167" t="s">
        <v>1208</v>
      </c>
      <c r="C143" s="183" t="s">
        <v>1209</v>
      </c>
      <c r="D143" s="168" t="s">
        <v>221</v>
      </c>
      <c r="E143" s="169">
        <v>88.56</v>
      </c>
      <c r="F143" s="170"/>
      <c r="G143" s="171">
        <f>ROUND(E143*F143,2)</f>
        <v>0</v>
      </c>
      <c r="H143" s="170"/>
      <c r="I143" s="171">
        <f>ROUND(E143*H143,2)</f>
        <v>0</v>
      </c>
      <c r="J143" s="170"/>
      <c r="K143" s="171">
        <f>ROUND(E143*J143,2)</f>
        <v>0</v>
      </c>
      <c r="L143" s="171">
        <v>15</v>
      </c>
      <c r="M143" s="171">
        <f>G143*(1+L143/100)</f>
        <v>0</v>
      </c>
      <c r="N143" s="171">
        <v>1.0000000000000001E-5</v>
      </c>
      <c r="O143" s="171">
        <f>ROUND(E143*N143,2)</f>
        <v>0</v>
      </c>
      <c r="P143" s="171">
        <v>0</v>
      </c>
      <c r="Q143" s="171">
        <f>ROUND(E143*P143,2)</f>
        <v>0</v>
      </c>
      <c r="R143" s="171"/>
      <c r="S143" s="171" t="s">
        <v>222</v>
      </c>
      <c r="T143" s="172" t="s">
        <v>223</v>
      </c>
      <c r="U143" s="157">
        <v>0.30299999999999999</v>
      </c>
      <c r="V143" s="157">
        <f>ROUND(E143*U143,2)</f>
        <v>26.83</v>
      </c>
      <c r="W143" s="157"/>
      <c r="X143" s="157" t="s">
        <v>187</v>
      </c>
      <c r="Y143" s="147"/>
      <c r="Z143" s="147"/>
      <c r="AA143" s="147"/>
      <c r="AB143" s="147"/>
      <c r="AC143" s="147"/>
      <c r="AD143" s="147"/>
      <c r="AE143" s="147"/>
      <c r="AF143" s="147"/>
      <c r="AG143" s="147" t="s">
        <v>278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1" x14ac:dyDescent="0.2">
      <c r="A144" s="154"/>
      <c r="B144" s="155"/>
      <c r="C144" s="193" t="s">
        <v>299</v>
      </c>
      <c r="D144" s="189"/>
      <c r="E144" s="190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47"/>
      <c r="Z144" s="147"/>
      <c r="AA144" s="147"/>
      <c r="AB144" s="147"/>
      <c r="AC144" s="147"/>
      <c r="AD144" s="147"/>
      <c r="AE144" s="147"/>
      <c r="AF144" s="147"/>
      <c r="AG144" s="147" t="s">
        <v>225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1" x14ac:dyDescent="0.2">
      <c r="A145" s="154"/>
      <c r="B145" s="155"/>
      <c r="C145" s="194" t="s">
        <v>1134</v>
      </c>
      <c r="D145" s="189"/>
      <c r="E145" s="190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47"/>
      <c r="Z145" s="147"/>
      <c r="AA145" s="147"/>
      <c r="AB145" s="147"/>
      <c r="AC145" s="147"/>
      <c r="AD145" s="147"/>
      <c r="AE145" s="147"/>
      <c r="AF145" s="147"/>
      <c r="AG145" s="147" t="s">
        <v>225</v>
      </c>
      <c r="AH145" s="147">
        <v>2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 x14ac:dyDescent="0.2">
      <c r="A146" s="154"/>
      <c r="B146" s="155"/>
      <c r="C146" s="194" t="s">
        <v>1146</v>
      </c>
      <c r="D146" s="189"/>
      <c r="E146" s="190">
        <v>4.1399999999999997</v>
      </c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47"/>
      <c r="Z146" s="147"/>
      <c r="AA146" s="147"/>
      <c r="AB146" s="147"/>
      <c r="AC146" s="147"/>
      <c r="AD146" s="147"/>
      <c r="AE146" s="147"/>
      <c r="AF146" s="147"/>
      <c r="AG146" s="147" t="s">
        <v>225</v>
      </c>
      <c r="AH146" s="147">
        <v>2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1" x14ac:dyDescent="0.2">
      <c r="A147" s="154"/>
      <c r="B147" s="155"/>
      <c r="C147" s="194" t="s">
        <v>1147</v>
      </c>
      <c r="D147" s="189"/>
      <c r="E147" s="190">
        <v>4.1399999999999997</v>
      </c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47"/>
      <c r="Z147" s="147"/>
      <c r="AA147" s="147"/>
      <c r="AB147" s="147"/>
      <c r="AC147" s="147"/>
      <c r="AD147" s="147"/>
      <c r="AE147" s="147"/>
      <c r="AF147" s="147"/>
      <c r="AG147" s="147" t="s">
        <v>225</v>
      </c>
      <c r="AH147" s="147">
        <v>2</v>
      </c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1" x14ac:dyDescent="0.2">
      <c r="A148" s="154"/>
      <c r="B148" s="155"/>
      <c r="C148" s="194" t="s">
        <v>1148</v>
      </c>
      <c r="D148" s="189"/>
      <c r="E148" s="190">
        <v>24.15</v>
      </c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47"/>
      <c r="Z148" s="147"/>
      <c r="AA148" s="147"/>
      <c r="AB148" s="147"/>
      <c r="AC148" s="147"/>
      <c r="AD148" s="147"/>
      <c r="AE148" s="147"/>
      <c r="AF148" s="147"/>
      <c r="AG148" s="147" t="s">
        <v>225</v>
      </c>
      <c r="AH148" s="147">
        <v>2</v>
      </c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1" x14ac:dyDescent="0.2">
      <c r="A149" s="154"/>
      <c r="B149" s="155"/>
      <c r="C149" s="194" t="s">
        <v>1149</v>
      </c>
      <c r="D149" s="189"/>
      <c r="E149" s="190">
        <v>41.37</v>
      </c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47"/>
      <c r="Z149" s="147"/>
      <c r="AA149" s="147"/>
      <c r="AB149" s="147"/>
      <c r="AC149" s="147"/>
      <c r="AD149" s="147"/>
      <c r="AE149" s="147"/>
      <c r="AF149" s="147"/>
      <c r="AG149" s="147" t="s">
        <v>225</v>
      </c>
      <c r="AH149" s="147">
        <v>2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1" x14ac:dyDescent="0.2">
      <c r="A150" s="154"/>
      <c r="B150" s="155"/>
      <c r="C150" s="194" t="s">
        <v>1139</v>
      </c>
      <c r="D150" s="189"/>
      <c r="E150" s="190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47"/>
      <c r="Z150" s="147"/>
      <c r="AA150" s="147"/>
      <c r="AB150" s="147"/>
      <c r="AC150" s="147"/>
      <c r="AD150" s="147"/>
      <c r="AE150" s="147"/>
      <c r="AF150" s="147"/>
      <c r="AG150" s="147" t="s">
        <v>225</v>
      </c>
      <c r="AH150" s="147">
        <v>2</v>
      </c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1" x14ac:dyDescent="0.2">
      <c r="A151" s="154"/>
      <c r="B151" s="155"/>
      <c r="C151" s="194" t="s">
        <v>1150</v>
      </c>
      <c r="D151" s="189"/>
      <c r="E151" s="190">
        <v>73.8</v>
      </c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47"/>
      <c r="Z151" s="147"/>
      <c r="AA151" s="147"/>
      <c r="AB151" s="147"/>
      <c r="AC151" s="147"/>
      <c r="AD151" s="147"/>
      <c r="AE151" s="147"/>
      <c r="AF151" s="147"/>
      <c r="AG151" s="147" t="s">
        <v>225</v>
      </c>
      <c r="AH151" s="147">
        <v>2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1" x14ac:dyDescent="0.2">
      <c r="A152" s="154"/>
      <c r="B152" s="155"/>
      <c r="C152" s="193" t="s">
        <v>302</v>
      </c>
      <c r="D152" s="189"/>
      <c r="E152" s="190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47"/>
      <c r="Z152" s="147"/>
      <c r="AA152" s="147"/>
      <c r="AB152" s="147"/>
      <c r="AC152" s="147"/>
      <c r="AD152" s="147"/>
      <c r="AE152" s="147"/>
      <c r="AF152" s="147"/>
      <c r="AG152" s="147" t="s">
        <v>225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1" x14ac:dyDescent="0.2">
      <c r="A153" s="154"/>
      <c r="B153" s="155"/>
      <c r="C153" s="192" t="s">
        <v>1210</v>
      </c>
      <c r="D153" s="187"/>
      <c r="E153" s="188">
        <v>88.56</v>
      </c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47"/>
      <c r="Z153" s="147"/>
      <c r="AA153" s="147"/>
      <c r="AB153" s="147"/>
      <c r="AC153" s="147"/>
      <c r="AD153" s="147"/>
      <c r="AE153" s="147"/>
      <c r="AF153" s="147"/>
      <c r="AG153" s="147" t="s">
        <v>225</v>
      </c>
      <c r="AH153" s="147">
        <v>0</v>
      </c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1" x14ac:dyDescent="0.2">
      <c r="A154" s="173">
        <v>28</v>
      </c>
      <c r="B154" s="174" t="s">
        <v>1211</v>
      </c>
      <c r="C154" s="182" t="s">
        <v>1212</v>
      </c>
      <c r="D154" s="175" t="s">
        <v>221</v>
      </c>
      <c r="E154" s="176">
        <v>88.56</v>
      </c>
      <c r="F154" s="177"/>
      <c r="G154" s="178">
        <f>ROUND(E154*F154,2)</f>
        <v>0</v>
      </c>
      <c r="H154" s="177"/>
      <c r="I154" s="178">
        <f>ROUND(E154*H154,2)</f>
        <v>0</v>
      </c>
      <c r="J154" s="177"/>
      <c r="K154" s="178">
        <f>ROUND(E154*J154,2)</f>
        <v>0</v>
      </c>
      <c r="L154" s="178">
        <v>15</v>
      </c>
      <c r="M154" s="178">
        <f>G154*(1+L154/100)</f>
        <v>0</v>
      </c>
      <c r="N154" s="178">
        <v>0</v>
      </c>
      <c r="O154" s="178">
        <f>ROUND(E154*N154,2)</f>
        <v>0</v>
      </c>
      <c r="P154" s="178">
        <v>1.4E-2</v>
      </c>
      <c r="Q154" s="178">
        <f>ROUND(E154*P154,2)</f>
        <v>1.24</v>
      </c>
      <c r="R154" s="178"/>
      <c r="S154" s="178" t="s">
        <v>222</v>
      </c>
      <c r="T154" s="179" t="s">
        <v>223</v>
      </c>
      <c r="U154" s="157">
        <v>0.08</v>
      </c>
      <c r="V154" s="157">
        <f>ROUND(E154*U154,2)</f>
        <v>7.08</v>
      </c>
      <c r="W154" s="157"/>
      <c r="X154" s="157" t="s">
        <v>187</v>
      </c>
      <c r="Y154" s="147"/>
      <c r="Z154" s="147"/>
      <c r="AA154" s="147"/>
      <c r="AB154" s="147"/>
      <c r="AC154" s="147"/>
      <c r="AD154" s="147"/>
      <c r="AE154" s="147"/>
      <c r="AF154" s="147"/>
      <c r="AG154" s="147" t="s">
        <v>294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 x14ac:dyDescent="0.2">
      <c r="A155" s="166">
        <v>29</v>
      </c>
      <c r="B155" s="167" t="s">
        <v>1213</v>
      </c>
      <c r="C155" s="183" t="s">
        <v>1214</v>
      </c>
      <c r="D155" s="168" t="s">
        <v>221</v>
      </c>
      <c r="E155" s="169">
        <v>88.56</v>
      </c>
      <c r="F155" s="170"/>
      <c r="G155" s="171">
        <f>ROUND(E155*F155,2)</f>
        <v>0</v>
      </c>
      <c r="H155" s="170"/>
      <c r="I155" s="171">
        <f>ROUND(E155*H155,2)</f>
        <v>0</v>
      </c>
      <c r="J155" s="170"/>
      <c r="K155" s="171">
        <f>ROUND(E155*J155,2)</f>
        <v>0</v>
      </c>
      <c r="L155" s="171">
        <v>15</v>
      </c>
      <c r="M155" s="171">
        <f>G155*(1+L155/100)</f>
        <v>0</v>
      </c>
      <c r="N155" s="171">
        <v>9.4999999999999998E-3</v>
      </c>
      <c r="O155" s="171">
        <f>ROUND(E155*N155,2)</f>
        <v>0.84</v>
      </c>
      <c r="P155" s="171">
        <v>0</v>
      </c>
      <c r="Q155" s="171">
        <f>ROUND(E155*P155,2)</f>
        <v>0</v>
      </c>
      <c r="R155" s="171" t="s">
        <v>269</v>
      </c>
      <c r="S155" s="171" t="s">
        <v>222</v>
      </c>
      <c r="T155" s="172" t="s">
        <v>223</v>
      </c>
      <c r="U155" s="157">
        <v>0</v>
      </c>
      <c r="V155" s="157">
        <f>ROUND(E155*U155,2)</f>
        <v>0</v>
      </c>
      <c r="W155" s="157"/>
      <c r="X155" s="157" t="s">
        <v>270</v>
      </c>
      <c r="Y155" s="147"/>
      <c r="Z155" s="147"/>
      <c r="AA155" s="147"/>
      <c r="AB155" s="147"/>
      <c r="AC155" s="147"/>
      <c r="AD155" s="147"/>
      <c r="AE155" s="147"/>
      <c r="AF155" s="147"/>
      <c r="AG155" s="147" t="s">
        <v>710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1" x14ac:dyDescent="0.2">
      <c r="A156" s="154"/>
      <c r="B156" s="155"/>
      <c r="C156" s="192" t="s">
        <v>1215</v>
      </c>
      <c r="D156" s="187"/>
      <c r="E156" s="188">
        <v>88.56</v>
      </c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47"/>
      <c r="Z156" s="147"/>
      <c r="AA156" s="147"/>
      <c r="AB156" s="147"/>
      <c r="AC156" s="147"/>
      <c r="AD156" s="147"/>
      <c r="AE156" s="147"/>
      <c r="AF156" s="147"/>
      <c r="AG156" s="147" t="s">
        <v>225</v>
      </c>
      <c r="AH156" s="147">
        <v>0</v>
      </c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1" x14ac:dyDescent="0.2">
      <c r="A157" s="154">
        <v>30</v>
      </c>
      <c r="B157" s="155" t="s">
        <v>1097</v>
      </c>
      <c r="C157" s="195" t="s">
        <v>1216</v>
      </c>
      <c r="D157" s="156" t="s">
        <v>0</v>
      </c>
      <c r="E157" s="191"/>
      <c r="F157" s="158"/>
      <c r="G157" s="157">
        <f>ROUND(E157*F157,2)</f>
        <v>0</v>
      </c>
      <c r="H157" s="158"/>
      <c r="I157" s="157">
        <f>ROUND(E157*H157,2)</f>
        <v>0</v>
      </c>
      <c r="J157" s="158"/>
      <c r="K157" s="157">
        <f>ROUND(E157*J157,2)</f>
        <v>0</v>
      </c>
      <c r="L157" s="157">
        <v>15</v>
      </c>
      <c r="M157" s="157">
        <f>G157*(1+L157/100)</f>
        <v>0</v>
      </c>
      <c r="N157" s="157">
        <v>0</v>
      </c>
      <c r="O157" s="157">
        <f>ROUND(E157*N157,2)</f>
        <v>0</v>
      </c>
      <c r="P157" s="157">
        <v>0</v>
      </c>
      <c r="Q157" s="157">
        <f>ROUND(E157*P157,2)</f>
        <v>0</v>
      </c>
      <c r="R157" s="157"/>
      <c r="S157" s="157" t="s">
        <v>222</v>
      </c>
      <c r="T157" s="157" t="s">
        <v>223</v>
      </c>
      <c r="U157" s="157">
        <v>0</v>
      </c>
      <c r="V157" s="157">
        <f>ROUND(E157*U157,2)</f>
        <v>0</v>
      </c>
      <c r="W157" s="157"/>
      <c r="X157" s="157" t="s">
        <v>694</v>
      </c>
      <c r="Y157" s="147"/>
      <c r="Z157" s="147"/>
      <c r="AA157" s="147"/>
      <c r="AB157" s="147"/>
      <c r="AC157" s="147"/>
      <c r="AD157" s="147"/>
      <c r="AE157" s="147"/>
      <c r="AF157" s="147"/>
      <c r="AG157" s="147" t="s">
        <v>695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x14ac:dyDescent="0.2">
      <c r="A158" s="160" t="s">
        <v>180</v>
      </c>
      <c r="B158" s="161" t="s">
        <v>136</v>
      </c>
      <c r="C158" s="181" t="s">
        <v>137</v>
      </c>
      <c r="D158" s="162"/>
      <c r="E158" s="163"/>
      <c r="F158" s="164"/>
      <c r="G158" s="164">
        <f>SUMIF(AG159:AG210,"&lt;&gt;NOR",G159:G210)</f>
        <v>0</v>
      </c>
      <c r="H158" s="164"/>
      <c r="I158" s="164">
        <f>SUM(I159:I210)</f>
        <v>0</v>
      </c>
      <c r="J158" s="164"/>
      <c r="K158" s="164">
        <f>SUM(K159:K210)</f>
        <v>0</v>
      </c>
      <c r="L158" s="164"/>
      <c r="M158" s="164">
        <f>SUM(M159:M210)</f>
        <v>0</v>
      </c>
      <c r="N158" s="164"/>
      <c r="O158" s="164">
        <f>SUM(O159:O210)</f>
        <v>6.69</v>
      </c>
      <c r="P158" s="164"/>
      <c r="Q158" s="164">
        <f>SUM(Q159:Q210)</f>
        <v>0</v>
      </c>
      <c r="R158" s="164"/>
      <c r="S158" s="164"/>
      <c r="T158" s="165"/>
      <c r="U158" s="159"/>
      <c r="V158" s="159">
        <f>SUM(V159:V210)</f>
        <v>220.22</v>
      </c>
      <c r="W158" s="159"/>
      <c r="X158" s="159"/>
      <c r="AG158" t="s">
        <v>181</v>
      </c>
    </row>
    <row r="159" spans="1:60" outlineLevel="1" x14ac:dyDescent="0.2">
      <c r="A159" s="166">
        <v>31</v>
      </c>
      <c r="B159" s="167" t="s">
        <v>1217</v>
      </c>
      <c r="C159" s="183" t="s">
        <v>1218</v>
      </c>
      <c r="D159" s="168" t="s">
        <v>381</v>
      </c>
      <c r="E159" s="169">
        <v>34.4</v>
      </c>
      <c r="F159" s="170"/>
      <c r="G159" s="171">
        <f>ROUND(E159*F159,2)</f>
        <v>0</v>
      </c>
      <c r="H159" s="170"/>
      <c r="I159" s="171">
        <f>ROUND(E159*H159,2)</f>
        <v>0</v>
      </c>
      <c r="J159" s="170"/>
      <c r="K159" s="171">
        <f>ROUND(E159*J159,2)</f>
        <v>0</v>
      </c>
      <c r="L159" s="171">
        <v>15</v>
      </c>
      <c r="M159" s="171">
        <f>G159*(1+L159/100)</f>
        <v>0</v>
      </c>
      <c r="N159" s="171">
        <v>0</v>
      </c>
      <c r="O159" s="171">
        <f>ROUND(E159*N159,2)</f>
        <v>0</v>
      </c>
      <c r="P159" s="171">
        <v>0</v>
      </c>
      <c r="Q159" s="171">
        <f>ROUND(E159*P159,2)</f>
        <v>0</v>
      </c>
      <c r="R159" s="171"/>
      <c r="S159" s="171" t="s">
        <v>222</v>
      </c>
      <c r="T159" s="172" t="s">
        <v>223</v>
      </c>
      <c r="U159" s="157">
        <v>0.04</v>
      </c>
      <c r="V159" s="157">
        <f>ROUND(E159*U159,2)</f>
        <v>1.38</v>
      </c>
      <c r="W159" s="157"/>
      <c r="X159" s="157" t="s">
        <v>187</v>
      </c>
      <c r="Y159" s="147"/>
      <c r="Z159" s="147"/>
      <c r="AA159" s="147"/>
      <c r="AB159" s="147"/>
      <c r="AC159" s="147"/>
      <c r="AD159" s="147"/>
      <c r="AE159" s="147"/>
      <c r="AF159" s="147"/>
      <c r="AG159" s="147" t="s">
        <v>294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1" x14ac:dyDescent="0.2">
      <c r="A160" s="154"/>
      <c r="B160" s="155"/>
      <c r="C160" s="192" t="s">
        <v>1219</v>
      </c>
      <c r="D160" s="187"/>
      <c r="E160" s="188">
        <v>26</v>
      </c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47"/>
      <c r="Z160" s="147"/>
      <c r="AA160" s="147"/>
      <c r="AB160" s="147"/>
      <c r="AC160" s="147"/>
      <c r="AD160" s="147"/>
      <c r="AE160" s="147"/>
      <c r="AF160" s="147"/>
      <c r="AG160" s="147" t="s">
        <v>225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1" x14ac:dyDescent="0.2">
      <c r="A161" s="154"/>
      <c r="B161" s="155"/>
      <c r="C161" s="192" t="s">
        <v>1220</v>
      </c>
      <c r="D161" s="187"/>
      <c r="E161" s="188">
        <v>4.2</v>
      </c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47"/>
      <c r="Z161" s="147"/>
      <c r="AA161" s="147"/>
      <c r="AB161" s="147"/>
      <c r="AC161" s="147"/>
      <c r="AD161" s="147"/>
      <c r="AE161" s="147"/>
      <c r="AF161" s="147"/>
      <c r="AG161" s="147" t="s">
        <v>225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1" x14ac:dyDescent="0.2">
      <c r="A162" s="154"/>
      <c r="B162" s="155"/>
      <c r="C162" s="192" t="s">
        <v>1221</v>
      </c>
      <c r="D162" s="187"/>
      <c r="E162" s="188">
        <v>4.2</v>
      </c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  <c r="U162" s="157"/>
      <c r="V162" s="157"/>
      <c r="W162" s="157"/>
      <c r="X162" s="157"/>
      <c r="Y162" s="147"/>
      <c r="Z162" s="147"/>
      <c r="AA162" s="147"/>
      <c r="AB162" s="147"/>
      <c r="AC162" s="147"/>
      <c r="AD162" s="147"/>
      <c r="AE162" s="147"/>
      <c r="AF162" s="147"/>
      <c r="AG162" s="147" t="s">
        <v>225</v>
      </c>
      <c r="AH162" s="147">
        <v>0</v>
      </c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ht="22.5" outlineLevel="1" x14ac:dyDescent="0.2">
      <c r="A163" s="166">
        <v>32</v>
      </c>
      <c r="B163" s="167" t="s">
        <v>888</v>
      </c>
      <c r="C163" s="183" t="s">
        <v>889</v>
      </c>
      <c r="D163" s="168" t="s">
        <v>221</v>
      </c>
      <c r="E163" s="169">
        <v>147.6</v>
      </c>
      <c r="F163" s="170"/>
      <c r="G163" s="171">
        <f>ROUND(E163*F163,2)</f>
        <v>0</v>
      </c>
      <c r="H163" s="170"/>
      <c r="I163" s="171">
        <f>ROUND(E163*H163,2)</f>
        <v>0</v>
      </c>
      <c r="J163" s="170"/>
      <c r="K163" s="171">
        <f>ROUND(E163*J163,2)</f>
        <v>0</v>
      </c>
      <c r="L163" s="171">
        <v>15</v>
      </c>
      <c r="M163" s="171">
        <f>G163*(1+L163/100)</f>
        <v>0</v>
      </c>
      <c r="N163" s="171">
        <v>0</v>
      </c>
      <c r="O163" s="171">
        <f>ROUND(E163*N163,2)</f>
        <v>0</v>
      </c>
      <c r="P163" s="171">
        <v>0</v>
      </c>
      <c r="Q163" s="171">
        <f>ROUND(E163*P163,2)</f>
        <v>0</v>
      </c>
      <c r="R163" s="171"/>
      <c r="S163" s="171" t="s">
        <v>222</v>
      </c>
      <c r="T163" s="172" t="s">
        <v>223</v>
      </c>
      <c r="U163" s="157">
        <v>1.6E-2</v>
      </c>
      <c r="V163" s="157">
        <f>ROUND(E163*U163,2)</f>
        <v>2.36</v>
      </c>
      <c r="W163" s="157"/>
      <c r="X163" s="157" t="s">
        <v>187</v>
      </c>
      <c r="Y163" s="147"/>
      <c r="Z163" s="147"/>
      <c r="AA163" s="147"/>
      <c r="AB163" s="147"/>
      <c r="AC163" s="147"/>
      <c r="AD163" s="147"/>
      <c r="AE163" s="147"/>
      <c r="AF163" s="147"/>
      <c r="AG163" s="147" t="s">
        <v>294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54"/>
      <c r="B164" s="155"/>
      <c r="C164" s="192" t="s">
        <v>1159</v>
      </c>
      <c r="D164" s="187"/>
      <c r="E164" s="188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47"/>
      <c r="Z164" s="147"/>
      <c r="AA164" s="147"/>
      <c r="AB164" s="147"/>
      <c r="AC164" s="147"/>
      <c r="AD164" s="147"/>
      <c r="AE164" s="147"/>
      <c r="AF164" s="147"/>
      <c r="AG164" s="147" t="s">
        <v>225</v>
      </c>
      <c r="AH164" s="147">
        <v>0</v>
      </c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 x14ac:dyDescent="0.2">
      <c r="A165" s="154"/>
      <c r="B165" s="155"/>
      <c r="C165" s="192" t="s">
        <v>1160</v>
      </c>
      <c r="D165" s="187"/>
      <c r="E165" s="188">
        <v>4.1399999999999997</v>
      </c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47"/>
      <c r="Z165" s="147"/>
      <c r="AA165" s="147"/>
      <c r="AB165" s="147"/>
      <c r="AC165" s="147"/>
      <c r="AD165" s="147"/>
      <c r="AE165" s="147"/>
      <c r="AF165" s="147"/>
      <c r="AG165" s="147" t="s">
        <v>225</v>
      </c>
      <c r="AH165" s="147">
        <v>0</v>
      </c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1" x14ac:dyDescent="0.2">
      <c r="A166" s="154"/>
      <c r="B166" s="155"/>
      <c r="C166" s="192" t="s">
        <v>1161</v>
      </c>
      <c r="D166" s="187"/>
      <c r="E166" s="188">
        <v>4.1399999999999997</v>
      </c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47"/>
      <c r="Z166" s="147"/>
      <c r="AA166" s="147"/>
      <c r="AB166" s="147"/>
      <c r="AC166" s="147"/>
      <c r="AD166" s="147"/>
      <c r="AE166" s="147"/>
      <c r="AF166" s="147"/>
      <c r="AG166" s="147" t="s">
        <v>225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1" x14ac:dyDescent="0.2">
      <c r="A167" s="154"/>
      <c r="B167" s="155"/>
      <c r="C167" s="192" t="s">
        <v>1162</v>
      </c>
      <c r="D167" s="187"/>
      <c r="E167" s="188">
        <v>24.15</v>
      </c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47"/>
      <c r="Z167" s="147"/>
      <c r="AA167" s="147"/>
      <c r="AB167" s="147"/>
      <c r="AC167" s="147"/>
      <c r="AD167" s="147"/>
      <c r="AE167" s="147"/>
      <c r="AF167" s="147"/>
      <c r="AG167" s="147" t="s">
        <v>225</v>
      </c>
      <c r="AH167" s="147">
        <v>0</v>
      </c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1" x14ac:dyDescent="0.2">
      <c r="A168" s="154"/>
      <c r="B168" s="155"/>
      <c r="C168" s="192" t="s">
        <v>1163</v>
      </c>
      <c r="D168" s="187"/>
      <c r="E168" s="188">
        <v>41.37</v>
      </c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47"/>
      <c r="Z168" s="147"/>
      <c r="AA168" s="147"/>
      <c r="AB168" s="147"/>
      <c r="AC168" s="147"/>
      <c r="AD168" s="147"/>
      <c r="AE168" s="147"/>
      <c r="AF168" s="147"/>
      <c r="AG168" s="147" t="s">
        <v>225</v>
      </c>
      <c r="AH168" s="147">
        <v>0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1" x14ac:dyDescent="0.2">
      <c r="A169" s="154"/>
      <c r="B169" s="155"/>
      <c r="C169" s="192" t="s">
        <v>1164</v>
      </c>
      <c r="D169" s="187"/>
      <c r="E169" s="188"/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47"/>
      <c r="Z169" s="147"/>
      <c r="AA169" s="147"/>
      <c r="AB169" s="147"/>
      <c r="AC169" s="147"/>
      <c r="AD169" s="147"/>
      <c r="AE169" s="147"/>
      <c r="AF169" s="147"/>
      <c r="AG169" s="147" t="s">
        <v>225</v>
      </c>
      <c r="AH169" s="147">
        <v>0</v>
      </c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1" x14ac:dyDescent="0.2">
      <c r="A170" s="154"/>
      <c r="B170" s="155"/>
      <c r="C170" s="192" t="s">
        <v>1165</v>
      </c>
      <c r="D170" s="187"/>
      <c r="E170" s="188">
        <v>73.8</v>
      </c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47"/>
      <c r="Z170" s="147"/>
      <c r="AA170" s="147"/>
      <c r="AB170" s="147"/>
      <c r="AC170" s="147"/>
      <c r="AD170" s="147"/>
      <c r="AE170" s="147"/>
      <c r="AF170" s="147"/>
      <c r="AG170" s="147" t="s">
        <v>225</v>
      </c>
      <c r="AH170" s="147">
        <v>0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1" x14ac:dyDescent="0.2">
      <c r="A171" s="166">
        <v>33</v>
      </c>
      <c r="B171" s="167" t="s">
        <v>895</v>
      </c>
      <c r="C171" s="183" t="s">
        <v>1222</v>
      </c>
      <c r="D171" s="168" t="s">
        <v>221</v>
      </c>
      <c r="E171" s="169">
        <v>161.76</v>
      </c>
      <c r="F171" s="170"/>
      <c r="G171" s="171">
        <f>ROUND(E171*F171,2)</f>
        <v>0</v>
      </c>
      <c r="H171" s="170"/>
      <c r="I171" s="171">
        <f>ROUND(E171*H171,2)</f>
        <v>0</v>
      </c>
      <c r="J171" s="170"/>
      <c r="K171" s="171">
        <f>ROUND(E171*J171,2)</f>
        <v>0</v>
      </c>
      <c r="L171" s="171">
        <v>15</v>
      </c>
      <c r="M171" s="171">
        <f>G171*(1+L171/100)</f>
        <v>0</v>
      </c>
      <c r="N171" s="171">
        <v>2.1000000000000001E-4</v>
      </c>
      <c r="O171" s="171">
        <f>ROUND(E171*N171,2)</f>
        <v>0.03</v>
      </c>
      <c r="P171" s="171">
        <v>0</v>
      </c>
      <c r="Q171" s="171">
        <f>ROUND(E171*P171,2)</f>
        <v>0</v>
      </c>
      <c r="R171" s="171"/>
      <c r="S171" s="171" t="s">
        <v>222</v>
      </c>
      <c r="T171" s="172" t="s">
        <v>223</v>
      </c>
      <c r="U171" s="157">
        <v>0.05</v>
      </c>
      <c r="V171" s="157">
        <f>ROUND(E171*U171,2)</f>
        <v>8.09</v>
      </c>
      <c r="W171" s="157"/>
      <c r="X171" s="157" t="s">
        <v>187</v>
      </c>
      <c r="Y171" s="147"/>
      <c r="Z171" s="147"/>
      <c r="AA171" s="147"/>
      <c r="AB171" s="147"/>
      <c r="AC171" s="147"/>
      <c r="AD171" s="147"/>
      <c r="AE171" s="147"/>
      <c r="AF171" s="147"/>
      <c r="AG171" s="147" t="s">
        <v>294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1" x14ac:dyDescent="0.2">
      <c r="A172" s="154"/>
      <c r="B172" s="155"/>
      <c r="C172" s="192" t="s">
        <v>1223</v>
      </c>
      <c r="D172" s="187"/>
      <c r="E172" s="188">
        <v>147.6</v>
      </c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47"/>
      <c r="Z172" s="147"/>
      <c r="AA172" s="147"/>
      <c r="AB172" s="147"/>
      <c r="AC172" s="147"/>
      <c r="AD172" s="147"/>
      <c r="AE172" s="147"/>
      <c r="AF172" s="147"/>
      <c r="AG172" s="147" t="s">
        <v>225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1" x14ac:dyDescent="0.2">
      <c r="A173" s="154"/>
      <c r="B173" s="155"/>
      <c r="C173" s="192" t="s">
        <v>1224</v>
      </c>
      <c r="D173" s="187"/>
      <c r="E173" s="188">
        <v>14.16</v>
      </c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47"/>
      <c r="Z173" s="147"/>
      <c r="AA173" s="147"/>
      <c r="AB173" s="147"/>
      <c r="AC173" s="147"/>
      <c r="AD173" s="147"/>
      <c r="AE173" s="147"/>
      <c r="AF173" s="147"/>
      <c r="AG173" s="147" t="s">
        <v>225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">
      <c r="A174" s="166">
        <v>34</v>
      </c>
      <c r="B174" s="167" t="s">
        <v>1225</v>
      </c>
      <c r="C174" s="183" t="s">
        <v>1226</v>
      </c>
      <c r="D174" s="168" t="s">
        <v>381</v>
      </c>
      <c r="E174" s="169">
        <v>161.76</v>
      </c>
      <c r="F174" s="170"/>
      <c r="G174" s="171">
        <f>ROUND(E174*F174,2)</f>
        <v>0</v>
      </c>
      <c r="H174" s="170"/>
      <c r="I174" s="171">
        <f>ROUND(E174*H174,2)</f>
        <v>0</v>
      </c>
      <c r="J174" s="170"/>
      <c r="K174" s="171">
        <f>ROUND(E174*J174,2)</f>
        <v>0</v>
      </c>
      <c r="L174" s="171">
        <v>15</v>
      </c>
      <c r="M174" s="171">
        <f>G174*(1+L174/100)</f>
        <v>0</v>
      </c>
      <c r="N174" s="171">
        <v>0</v>
      </c>
      <c r="O174" s="171">
        <f>ROUND(E174*N174,2)</f>
        <v>0</v>
      </c>
      <c r="P174" s="171">
        <v>0</v>
      </c>
      <c r="Q174" s="171">
        <f>ROUND(E174*P174,2)</f>
        <v>0</v>
      </c>
      <c r="R174" s="171"/>
      <c r="S174" s="171" t="s">
        <v>222</v>
      </c>
      <c r="T174" s="172" t="s">
        <v>223</v>
      </c>
      <c r="U174" s="157">
        <v>0.128</v>
      </c>
      <c r="V174" s="157">
        <f>ROUND(E174*U174,2)</f>
        <v>20.71</v>
      </c>
      <c r="W174" s="157"/>
      <c r="X174" s="157" t="s">
        <v>187</v>
      </c>
      <c r="Y174" s="147"/>
      <c r="Z174" s="147"/>
      <c r="AA174" s="147"/>
      <c r="AB174" s="147"/>
      <c r="AC174" s="147"/>
      <c r="AD174" s="147"/>
      <c r="AE174" s="147"/>
      <c r="AF174" s="147"/>
      <c r="AG174" s="147" t="s">
        <v>294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1" x14ac:dyDescent="0.2">
      <c r="A175" s="154"/>
      <c r="B175" s="155"/>
      <c r="C175" s="192" t="s">
        <v>1223</v>
      </c>
      <c r="D175" s="187"/>
      <c r="E175" s="188">
        <v>147.6</v>
      </c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47"/>
      <c r="Z175" s="147"/>
      <c r="AA175" s="147"/>
      <c r="AB175" s="147"/>
      <c r="AC175" s="147"/>
      <c r="AD175" s="147"/>
      <c r="AE175" s="147"/>
      <c r="AF175" s="147"/>
      <c r="AG175" s="147" t="s">
        <v>225</v>
      </c>
      <c r="AH175" s="147">
        <v>0</v>
      </c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">
      <c r="A176" s="154"/>
      <c r="B176" s="155"/>
      <c r="C176" s="192" t="s">
        <v>1224</v>
      </c>
      <c r="D176" s="187"/>
      <c r="E176" s="188">
        <v>14.16</v>
      </c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47"/>
      <c r="Z176" s="147"/>
      <c r="AA176" s="147"/>
      <c r="AB176" s="147"/>
      <c r="AC176" s="147"/>
      <c r="AD176" s="147"/>
      <c r="AE176" s="147"/>
      <c r="AF176" s="147"/>
      <c r="AG176" s="147" t="s">
        <v>225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1" x14ac:dyDescent="0.2">
      <c r="A177" s="166">
        <v>35</v>
      </c>
      <c r="B177" s="167" t="s">
        <v>1227</v>
      </c>
      <c r="C177" s="183" t="s">
        <v>1228</v>
      </c>
      <c r="D177" s="168" t="s">
        <v>381</v>
      </c>
      <c r="E177" s="169">
        <v>141.6</v>
      </c>
      <c r="F177" s="170"/>
      <c r="G177" s="171">
        <f>ROUND(E177*F177,2)</f>
        <v>0</v>
      </c>
      <c r="H177" s="170"/>
      <c r="I177" s="171">
        <f>ROUND(E177*H177,2)</f>
        <v>0</v>
      </c>
      <c r="J177" s="170"/>
      <c r="K177" s="171">
        <f>ROUND(E177*J177,2)</f>
        <v>0</v>
      </c>
      <c r="L177" s="171">
        <v>15</v>
      </c>
      <c r="M177" s="171">
        <f>G177*(1+L177/100)</f>
        <v>0</v>
      </c>
      <c r="N177" s="171">
        <v>0</v>
      </c>
      <c r="O177" s="171">
        <f>ROUND(E177*N177,2)</f>
        <v>0</v>
      </c>
      <c r="P177" s="171">
        <v>0</v>
      </c>
      <c r="Q177" s="171">
        <f>ROUND(E177*P177,2)</f>
        <v>0</v>
      </c>
      <c r="R177" s="171"/>
      <c r="S177" s="171" t="s">
        <v>222</v>
      </c>
      <c r="T177" s="172" t="s">
        <v>223</v>
      </c>
      <c r="U177" s="157">
        <v>0.23599999999999999</v>
      </c>
      <c r="V177" s="157">
        <f>ROUND(E177*U177,2)</f>
        <v>33.42</v>
      </c>
      <c r="W177" s="157"/>
      <c r="X177" s="157" t="s">
        <v>187</v>
      </c>
      <c r="Y177" s="147"/>
      <c r="Z177" s="147"/>
      <c r="AA177" s="147"/>
      <c r="AB177" s="147"/>
      <c r="AC177" s="147"/>
      <c r="AD177" s="147"/>
      <c r="AE177" s="147"/>
      <c r="AF177" s="147"/>
      <c r="AG177" s="147" t="s">
        <v>294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1" x14ac:dyDescent="0.2">
      <c r="A178" s="154"/>
      <c r="B178" s="155"/>
      <c r="C178" s="192" t="s">
        <v>1159</v>
      </c>
      <c r="D178" s="187"/>
      <c r="E178" s="188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47"/>
      <c r="Z178" s="147"/>
      <c r="AA178" s="147"/>
      <c r="AB178" s="147"/>
      <c r="AC178" s="147"/>
      <c r="AD178" s="147"/>
      <c r="AE178" s="147"/>
      <c r="AF178" s="147"/>
      <c r="AG178" s="147" t="s">
        <v>225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1" x14ac:dyDescent="0.2">
      <c r="A179" s="154"/>
      <c r="B179" s="155"/>
      <c r="C179" s="192" t="s">
        <v>1229</v>
      </c>
      <c r="D179" s="187"/>
      <c r="E179" s="188">
        <v>2.4</v>
      </c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47"/>
      <c r="Z179" s="147"/>
      <c r="AA179" s="147"/>
      <c r="AB179" s="147"/>
      <c r="AC179" s="147"/>
      <c r="AD179" s="147"/>
      <c r="AE179" s="147"/>
      <c r="AF179" s="147"/>
      <c r="AG179" s="147" t="s">
        <v>225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1" x14ac:dyDescent="0.2">
      <c r="A180" s="154"/>
      <c r="B180" s="155"/>
      <c r="C180" s="192" t="s">
        <v>1230</v>
      </c>
      <c r="D180" s="187"/>
      <c r="E180" s="188">
        <v>2.4</v>
      </c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47"/>
      <c r="Z180" s="147"/>
      <c r="AA180" s="147"/>
      <c r="AB180" s="147"/>
      <c r="AC180" s="147"/>
      <c r="AD180" s="147"/>
      <c r="AE180" s="147"/>
      <c r="AF180" s="147"/>
      <c r="AG180" s="147" t="s">
        <v>225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ht="22.5" outlineLevel="1" x14ac:dyDescent="0.2">
      <c r="A181" s="154"/>
      <c r="B181" s="155"/>
      <c r="C181" s="192" t="s">
        <v>1187</v>
      </c>
      <c r="D181" s="187"/>
      <c r="E181" s="188">
        <v>20.9</v>
      </c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47"/>
      <c r="Z181" s="147"/>
      <c r="AA181" s="147"/>
      <c r="AB181" s="147"/>
      <c r="AC181" s="147"/>
      <c r="AD181" s="147"/>
      <c r="AE181" s="147"/>
      <c r="AF181" s="147"/>
      <c r="AG181" s="147" t="s">
        <v>225</v>
      </c>
      <c r="AH181" s="147">
        <v>0</v>
      </c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ht="22.5" outlineLevel="1" x14ac:dyDescent="0.2">
      <c r="A182" s="154"/>
      <c r="B182" s="155"/>
      <c r="C182" s="192" t="s">
        <v>1231</v>
      </c>
      <c r="D182" s="187"/>
      <c r="E182" s="188">
        <v>45.1</v>
      </c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47"/>
      <c r="Z182" s="147"/>
      <c r="AA182" s="147"/>
      <c r="AB182" s="147"/>
      <c r="AC182" s="147"/>
      <c r="AD182" s="147"/>
      <c r="AE182" s="147"/>
      <c r="AF182" s="147"/>
      <c r="AG182" s="147" t="s">
        <v>225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1" x14ac:dyDescent="0.2">
      <c r="A183" s="154"/>
      <c r="B183" s="155"/>
      <c r="C183" s="192" t="s">
        <v>1164</v>
      </c>
      <c r="D183" s="187"/>
      <c r="E183" s="188"/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47"/>
      <c r="Z183" s="147"/>
      <c r="AA183" s="147"/>
      <c r="AB183" s="147"/>
      <c r="AC183" s="147"/>
      <c r="AD183" s="147"/>
      <c r="AE183" s="147"/>
      <c r="AF183" s="147"/>
      <c r="AG183" s="147" t="s">
        <v>225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1" x14ac:dyDescent="0.2">
      <c r="A184" s="154"/>
      <c r="B184" s="155"/>
      <c r="C184" s="192" t="s">
        <v>1189</v>
      </c>
      <c r="D184" s="187"/>
      <c r="E184" s="188">
        <v>70.8</v>
      </c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  <c r="U184" s="157"/>
      <c r="V184" s="157"/>
      <c r="W184" s="157"/>
      <c r="X184" s="157"/>
      <c r="Y184" s="147"/>
      <c r="Z184" s="147"/>
      <c r="AA184" s="147"/>
      <c r="AB184" s="147"/>
      <c r="AC184" s="147"/>
      <c r="AD184" s="147"/>
      <c r="AE184" s="147"/>
      <c r="AF184" s="147"/>
      <c r="AG184" s="147" t="s">
        <v>225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1" x14ac:dyDescent="0.2">
      <c r="A185" s="166">
        <v>36</v>
      </c>
      <c r="B185" s="167" t="s">
        <v>906</v>
      </c>
      <c r="C185" s="183" t="s">
        <v>1232</v>
      </c>
      <c r="D185" s="168" t="s">
        <v>221</v>
      </c>
      <c r="E185" s="169">
        <v>147.6</v>
      </c>
      <c r="F185" s="170"/>
      <c r="G185" s="171">
        <f>ROUND(E185*F185,2)</f>
        <v>0</v>
      </c>
      <c r="H185" s="170"/>
      <c r="I185" s="171">
        <f>ROUND(E185*H185,2)</f>
        <v>0</v>
      </c>
      <c r="J185" s="170"/>
      <c r="K185" s="171">
        <f>ROUND(E185*J185,2)</f>
        <v>0</v>
      </c>
      <c r="L185" s="171">
        <v>15</v>
      </c>
      <c r="M185" s="171">
        <f>G185*(1+L185/100)</f>
        <v>0</v>
      </c>
      <c r="N185" s="171">
        <v>0</v>
      </c>
      <c r="O185" s="171">
        <f>ROUND(E185*N185,2)</f>
        <v>0</v>
      </c>
      <c r="P185" s="171">
        <v>0</v>
      </c>
      <c r="Q185" s="171">
        <f>ROUND(E185*P185,2)</f>
        <v>0</v>
      </c>
      <c r="R185" s="171"/>
      <c r="S185" s="171" t="s">
        <v>222</v>
      </c>
      <c r="T185" s="172" t="s">
        <v>223</v>
      </c>
      <c r="U185" s="157">
        <v>0.97799999999999998</v>
      </c>
      <c r="V185" s="157">
        <f>ROUND(E185*U185,2)</f>
        <v>144.35</v>
      </c>
      <c r="W185" s="157"/>
      <c r="X185" s="157" t="s">
        <v>187</v>
      </c>
      <c r="Y185" s="147"/>
      <c r="Z185" s="147"/>
      <c r="AA185" s="147"/>
      <c r="AB185" s="147"/>
      <c r="AC185" s="147"/>
      <c r="AD185" s="147"/>
      <c r="AE185" s="147"/>
      <c r="AF185" s="147"/>
      <c r="AG185" s="147" t="s">
        <v>278</v>
      </c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1" x14ac:dyDescent="0.2">
      <c r="A186" s="154"/>
      <c r="B186" s="155"/>
      <c r="C186" s="192" t="s">
        <v>1159</v>
      </c>
      <c r="D186" s="187"/>
      <c r="E186" s="188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47"/>
      <c r="Z186" s="147"/>
      <c r="AA186" s="147"/>
      <c r="AB186" s="147"/>
      <c r="AC186" s="147"/>
      <c r="AD186" s="147"/>
      <c r="AE186" s="147"/>
      <c r="AF186" s="147"/>
      <c r="AG186" s="147" t="s">
        <v>225</v>
      </c>
      <c r="AH186" s="147">
        <v>0</v>
      </c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1" x14ac:dyDescent="0.2">
      <c r="A187" s="154"/>
      <c r="B187" s="155"/>
      <c r="C187" s="192" t="s">
        <v>1233</v>
      </c>
      <c r="D187" s="187"/>
      <c r="E187" s="188">
        <v>4.1399999999999997</v>
      </c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47"/>
      <c r="Z187" s="147"/>
      <c r="AA187" s="147"/>
      <c r="AB187" s="147"/>
      <c r="AC187" s="147"/>
      <c r="AD187" s="147"/>
      <c r="AE187" s="147"/>
      <c r="AF187" s="147"/>
      <c r="AG187" s="147" t="s">
        <v>225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1" x14ac:dyDescent="0.2">
      <c r="A188" s="154"/>
      <c r="B188" s="155"/>
      <c r="C188" s="192" t="s">
        <v>1234</v>
      </c>
      <c r="D188" s="187"/>
      <c r="E188" s="188">
        <v>4.1399999999999997</v>
      </c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47"/>
      <c r="Z188" s="147"/>
      <c r="AA188" s="147"/>
      <c r="AB188" s="147"/>
      <c r="AC188" s="147"/>
      <c r="AD188" s="147"/>
      <c r="AE188" s="147"/>
      <c r="AF188" s="147"/>
      <c r="AG188" s="147" t="s">
        <v>225</v>
      </c>
      <c r="AH188" s="147">
        <v>0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1" x14ac:dyDescent="0.2">
      <c r="A189" s="154"/>
      <c r="B189" s="155"/>
      <c r="C189" s="192" t="s">
        <v>1162</v>
      </c>
      <c r="D189" s="187"/>
      <c r="E189" s="188">
        <v>24.15</v>
      </c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47"/>
      <c r="Z189" s="147"/>
      <c r="AA189" s="147"/>
      <c r="AB189" s="147"/>
      <c r="AC189" s="147"/>
      <c r="AD189" s="147"/>
      <c r="AE189" s="147"/>
      <c r="AF189" s="147"/>
      <c r="AG189" s="147" t="s">
        <v>225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1" x14ac:dyDescent="0.2">
      <c r="A190" s="154"/>
      <c r="B190" s="155"/>
      <c r="C190" s="192" t="s">
        <v>1235</v>
      </c>
      <c r="D190" s="187"/>
      <c r="E190" s="188">
        <v>41.37</v>
      </c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47"/>
      <c r="Z190" s="147"/>
      <c r="AA190" s="147"/>
      <c r="AB190" s="147"/>
      <c r="AC190" s="147"/>
      <c r="AD190" s="147"/>
      <c r="AE190" s="147"/>
      <c r="AF190" s="147"/>
      <c r="AG190" s="147" t="s">
        <v>225</v>
      </c>
      <c r="AH190" s="147">
        <v>0</v>
      </c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1" x14ac:dyDescent="0.2">
      <c r="A191" s="154"/>
      <c r="B191" s="155"/>
      <c r="C191" s="192" t="s">
        <v>1164</v>
      </c>
      <c r="D191" s="187"/>
      <c r="E191" s="188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47"/>
      <c r="Z191" s="147"/>
      <c r="AA191" s="147"/>
      <c r="AB191" s="147"/>
      <c r="AC191" s="147"/>
      <c r="AD191" s="147"/>
      <c r="AE191" s="147"/>
      <c r="AF191" s="147"/>
      <c r="AG191" s="147" t="s">
        <v>225</v>
      </c>
      <c r="AH191" s="147">
        <v>0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1" x14ac:dyDescent="0.2">
      <c r="A192" s="154"/>
      <c r="B192" s="155"/>
      <c r="C192" s="192" t="s">
        <v>1165</v>
      </c>
      <c r="D192" s="187"/>
      <c r="E192" s="188">
        <v>73.8</v>
      </c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47"/>
      <c r="Z192" s="147"/>
      <c r="AA192" s="147"/>
      <c r="AB192" s="147"/>
      <c r="AC192" s="147"/>
      <c r="AD192" s="147"/>
      <c r="AE192" s="147"/>
      <c r="AF192" s="147"/>
      <c r="AG192" s="147" t="s">
        <v>225</v>
      </c>
      <c r="AH192" s="147">
        <v>0</v>
      </c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1" x14ac:dyDescent="0.2">
      <c r="A193" s="173">
        <v>37</v>
      </c>
      <c r="B193" s="174" t="s">
        <v>910</v>
      </c>
      <c r="C193" s="182" t="s">
        <v>1236</v>
      </c>
      <c r="D193" s="175" t="s">
        <v>381</v>
      </c>
      <c r="E193" s="176">
        <v>141.6</v>
      </c>
      <c r="F193" s="177"/>
      <c r="G193" s="178">
        <f>ROUND(E193*F193,2)</f>
        <v>0</v>
      </c>
      <c r="H193" s="177"/>
      <c r="I193" s="178">
        <f>ROUND(E193*H193,2)</f>
        <v>0</v>
      </c>
      <c r="J193" s="177"/>
      <c r="K193" s="178">
        <f>ROUND(E193*J193,2)</f>
        <v>0</v>
      </c>
      <c r="L193" s="178">
        <v>15</v>
      </c>
      <c r="M193" s="178">
        <f>G193*(1+L193/100)</f>
        <v>0</v>
      </c>
      <c r="N193" s="178">
        <v>4.0000000000000003E-5</v>
      </c>
      <c r="O193" s="178">
        <f>ROUND(E193*N193,2)</f>
        <v>0.01</v>
      </c>
      <c r="P193" s="178">
        <v>0</v>
      </c>
      <c r="Q193" s="178">
        <f>ROUND(E193*P193,2)</f>
        <v>0</v>
      </c>
      <c r="R193" s="178"/>
      <c r="S193" s="178" t="s">
        <v>222</v>
      </c>
      <c r="T193" s="179" t="s">
        <v>223</v>
      </c>
      <c r="U193" s="157">
        <v>7.0000000000000007E-2</v>
      </c>
      <c r="V193" s="157">
        <f>ROUND(E193*U193,2)</f>
        <v>9.91</v>
      </c>
      <c r="W193" s="157"/>
      <c r="X193" s="157" t="s">
        <v>187</v>
      </c>
      <c r="Y193" s="147"/>
      <c r="Z193" s="147"/>
      <c r="AA193" s="147"/>
      <c r="AB193" s="147"/>
      <c r="AC193" s="147"/>
      <c r="AD193" s="147"/>
      <c r="AE193" s="147"/>
      <c r="AF193" s="147"/>
      <c r="AG193" s="147" t="s">
        <v>294</v>
      </c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1" x14ac:dyDescent="0.2">
      <c r="A194" s="173">
        <v>38</v>
      </c>
      <c r="B194" s="174" t="s">
        <v>1237</v>
      </c>
      <c r="C194" s="182" t="s">
        <v>1238</v>
      </c>
      <c r="D194" s="175" t="s">
        <v>221</v>
      </c>
      <c r="E194" s="176">
        <v>147.6</v>
      </c>
      <c r="F194" s="177"/>
      <c r="G194" s="178">
        <f>ROUND(E194*F194,2)</f>
        <v>0</v>
      </c>
      <c r="H194" s="177"/>
      <c r="I194" s="178">
        <f>ROUND(E194*H194,2)</f>
        <v>0</v>
      </c>
      <c r="J194" s="177"/>
      <c r="K194" s="178">
        <f>ROUND(E194*J194,2)</f>
        <v>0</v>
      </c>
      <c r="L194" s="178">
        <v>15</v>
      </c>
      <c r="M194" s="178">
        <f>G194*(1+L194/100)</f>
        <v>0</v>
      </c>
      <c r="N194" s="178">
        <v>8.0000000000000004E-4</v>
      </c>
      <c r="O194" s="178">
        <f>ROUND(E194*N194,2)</f>
        <v>0.12</v>
      </c>
      <c r="P194" s="178">
        <v>0</v>
      </c>
      <c r="Q194" s="178">
        <f>ROUND(E194*P194,2)</f>
        <v>0</v>
      </c>
      <c r="R194" s="178"/>
      <c r="S194" s="178" t="s">
        <v>1239</v>
      </c>
      <c r="T194" s="179" t="s">
        <v>1239</v>
      </c>
      <c r="U194" s="157">
        <v>0</v>
      </c>
      <c r="V194" s="157">
        <f>ROUND(E194*U194,2)</f>
        <v>0</v>
      </c>
      <c r="W194" s="157"/>
      <c r="X194" s="157" t="s">
        <v>187</v>
      </c>
      <c r="Y194" s="147"/>
      <c r="Z194" s="147"/>
      <c r="AA194" s="147"/>
      <c r="AB194" s="147"/>
      <c r="AC194" s="147"/>
      <c r="AD194" s="147"/>
      <c r="AE194" s="147"/>
      <c r="AF194" s="147"/>
      <c r="AG194" s="147" t="s">
        <v>294</v>
      </c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1" x14ac:dyDescent="0.2">
      <c r="A195" s="166">
        <v>39</v>
      </c>
      <c r="B195" s="167" t="s">
        <v>1240</v>
      </c>
      <c r="C195" s="183" t="s">
        <v>1241</v>
      </c>
      <c r="D195" s="168" t="s">
        <v>221</v>
      </c>
      <c r="E195" s="169">
        <v>340.34800000000001</v>
      </c>
      <c r="F195" s="170"/>
      <c r="G195" s="171">
        <f>ROUND(E195*F195,2)</f>
        <v>0</v>
      </c>
      <c r="H195" s="170"/>
      <c r="I195" s="171">
        <f>ROUND(E195*H195,2)</f>
        <v>0</v>
      </c>
      <c r="J195" s="170"/>
      <c r="K195" s="171">
        <f>ROUND(E195*J195,2)</f>
        <v>0</v>
      </c>
      <c r="L195" s="171">
        <v>15</v>
      </c>
      <c r="M195" s="171">
        <f>G195*(1+L195/100)</f>
        <v>0</v>
      </c>
      <c r="N195" s="171">
        <v>1.9199999999999998E-2</v>
      </c>
      <c r="O195" s="171">
        <f>ROUND(E195*N195,2)</f>
        <v>6.53</v>
      </c>
      <c r="P195" s="171">
        <v>0</v>
      </c>
      <c r="Q195" s="171">
        <f>ROUND(E195*P195,2)</f>
        <v>0</v>
      </c>
      <c r="R195" s="171" t="s">
        <v>269</v>
      </c>
      <c r="S195" s="171" t="s">
        <v>222</v>
      </c>
      <c r="T195" s="172" t="s">
        <v>223</v>
      </c>
      <c r="U195" s="157">
        <v>0</v>
      </c>
      <c r="V195" s="157">
        <f>ROUND(E195*U195,2)</f>
        <v>0</v>
      </c>
      <c r="W195" s="157"/>
      <c r="X195" s="157" t="s">
        <v>270</v>
      </c>
      <c r="Y195" s="147"/>
      <c r="Z195" s="147"/>
      <c r="AA195" s="147"/>
      <c r="AB195" s="147"/>
      <c r="AC195" s="147"/>
      <c r="AD195" s="147"/>
      <c r="AE195" s="147"/>
      <c r="AF195" s="147"/>
      <c r="AG195" s="147" t="s">
        <v>377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1" x14ac:dyDescent="0.2">
      <c r="A196" s="154"/>
      <c r="B196" s="155"/>
      <c r="C196" s="192" t="s">
        <v>1242</v>
      </c>
      <c r="D196" s="187"/>
      <c r="E196" s="188">
        <v>169.85</v>
      </c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47"/>
      <c r="Z196" s="147"/>
      <c r="AA196" s="147"/>
      <c r="AB196" s="147"/>
      <c r="AC196" s="147"/>
      <c r="AD196" s="147"/>
      <c r="AE196" s="147"/>
      <c r="AF196" s="147"/>
      <c r="AG196" s="147" t="s">
        <v>225</v>
      </c>
      <c r="AH196" s="147">
        <v>0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1" x14ac:dyDescent="0.2">
      <c r="A197" s="154"/>
      <c r="B197" s="155"/>
      <c r="C197" s="192" t="s">
        <v>1243</v>
      </c>
      <c r="D197" s="187"/>
      <c r="E197" s="188">
        <v>170.5</v>
      </c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47"/>
      <c r="Z197" s="147"/>
      <c r="AA197" s="147"/>
      <c r="AB197" s="147"/>
      <c r="AC197" s="147"/>
      <c r="AD197" s="147"/>
      <c r="AE197" s="147"/>
      <c r="AF197" s="147"/>
      <c r="AG197" s="147" t="s">
        <v>225</v>
      </c>
      <c r="AH197" s="147">
        <v>0</v>
      </c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1" x14ac:dyDescent="0.2">
      <c r="A198" s="166">
        <v>40</v>
      </c>
      <c r="B198" s="167" t="s">
        <v>1244</v>
      </c>
      <c r="C198" s="183" t="s">
        <v>1245</v>
      </c>
      <c r="D198" s="168" t="s">
        <v>268</v>
      </c>
      <c r="E198" s="169">
        <v>700</v>
      </c>
      <c r="F198" s="170"/>
      <c r="G198" s="171">
        <f>ROUND(E198*F198,2)</f>
        <v>0</v>
      </c>
      <c r="H198" s="170"/>
      <c r="I198" s="171">
        <f>ROUND(E198*H198,2)</f>
        <v>0</v>
      </c>
      <c r="J198" s="170"/>
      <c r="K198" s="171">
        <f>ROUND(E198*J198,2)</f>
        <v>0</v>
      </c>
      <c r="L198" s="171">
        <v>15</v>
      </c>
      <c r="M198" s="171">
        <f>G198*(1+L198/100)</f>
        <v>0</v>
      </c>
      <c r="N198" s="171">
        <v>0</v>
      </c>
      <c r="O198" s="171">
        <f>ROUND(E198*N198,2)</f>
        <v>0</v>
      </c>
      <c r="P198" s="171">
        <v>0</v>
      </c>
      <c r="Q198" s="171">
        <f>ROUND(E198*P198,2)</f>
        <v>0</v>
      </c>
      <c r="R198" s="171"/>
      <c r="S198" s="171" t="s">
        <v>185</v>
      </c>
      <c r="T198" s="172" t="s">
        <v>186</v>
      </c>
      <c r="U198" s="157">
        <v>0</v>
      </c>
      <c r="V198" s="157">
        <f>ROUND(E198*U198,2)</f>
        <v>0</v>
      </c>
      <c r="W198" s="157"/>
      <c r="X198" s="157" t="s">
        <v>270</v>
      </c>
      <c r="Y198" s="147"/>
      <c r="Z198" s="147"/>
      <c r="AA198" s="147"/>
      <c r="AB198" s="147"/>
      <c r="AC198" s="147"/>
      <c r="AD198" s="147"/>
      <c r="AE198" s="147"/>
      <c r="AF198" s="147"/>
      <c r="AG198" s="147" t="s">
        <v>377</v>
      </c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1" x14ac:dyDescent="0.2">
      <c r="A199" s="154"/>
      <c r="B199" s="155"/>
      <c r="C199" s="193" t="s">
        <v>299</v>
      </c>
      <c r="D199" s="189"/>
      <c r="E199" s="190"/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47"/>
      <c r="Z199" s="147"/>
      <c r="AA199" s="147"/>
      <c r="AB199" s="147"/>
      <c r="AC199" s="147"/>
      <c r="AD199" s="147"/>
      <c r="AE199" s="147"/>
      <c r="AF199" s="147"/>
      <c r="AG199" s="147" t="s">
        <v>225</v>
      </c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1" x14ac:dyDescent="0.2">
      <c r="A200" s="154"/>
      <c r="B200" s="155"/>
      <c r="C200" s="194" t="s">
        <v>1246</v>
      </c>
      <c r="D200" s="189"/>
      <c r="E200" s="190">
        <v>679.39</v>
      </c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47"/>
      <c r="Z200" s="147"/>
      <c r="AA200" s="147"/>
      <c r="AB200" s="147"/>
      <c r="AC200" s="147"/>
      <c r="AD200" s="147"/>
      <c r="AE200" s="147"/>
      <c r="AF200" s="147"/>
      <c r="AG200" s="147" t="s">
        <v>225</v>
      </c>
      <c r="AH200" s="147">
        <v>2</v>
      </c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1" x14ac:dyDescent="0.2">
      <c r="A201" s="154"/>
      <c r="B201" s="155"/>
      <c r="C201" s="193" t="s">
        <v>302</v>
      </c>
      <c r="D201" s="189"/>
      <c r="E201" s="190"/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47"/>
      <c r="Z201" s="147"/>
      <c r="AA201" s="147"/>
      <c r="AB201" s="147"/>
      <c r="AC201" s="147"/>
      <c r="AD201" s="147"/>
      <c r="AE201" s="147"/>
      <c r="AF201" s="147"/>
      <c r="AG201" s="147" t="s">
        <v>225</v>
      </c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1" x14ac:dyDescent="0.2">
      <c r="A202" s="154"/>
      <c r="B202" s="155"/>
      <c r="C202" s="192" t="s">
        <v>1247</v>
      </c>
      <c r="D202" s="187"/>
      <c r="E202" s="188">
        <v>700</v>
      </c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47"/>
      <c r="Z202" s="147"/>
      <c r="AA202" s="147"/>
      <c r="AB202" s="147"/>
      <c r="AC202" s="147"/>
      <c r="AD202" s="147"/>
      <c r="AE202" s="147"/>
      <c r="AF202" s="147"/>
      <c r="AG202" s="147" t="s">
        <v>225</v>
      </c>
      <c r="AH202" s="147">
        <v>0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1" x14ac:dyDescent="0.2">
      <c r="A203" s="166">
        <v>41</v>
      </c>
      <c r="B203" s="167" t="s">
        <v>1248</v>
      </c>
      <c r="C203" s="183" t="s">
        <v>1249</v>
      </c>
      <c r="D203" s="168" t="s">
        <v>268</v>
      </c>
      <c r="E203" s="169">
        <v>68</v>
      </c>
      <c r="F203" s="170"/>
      <c r="G203" s="171">
        <f>ROUND(E203*F203,2)</f>
        <v>0</v>
      </c>
      <c r="H203" s="170"/>
      <c r="I203" s="171">
        <f>ROUND(E203*H203,2)</f>
        <v>0</v>
      </c>
      <c r="J203" s="170"/>
      <c r="K203" s="171">
        <f>ROUND(E203*J203,2)</f>
        <v>0</v>
      </c>
      <c r="L203" s="171">
        <v>15</v>
      </c>
      <c r="M203" s="171">
        <f>G203*(1+L203/100)</f>
        <v>0</v>
      </c>
      <c r="N203" s="171">
        <v>0</v>
      </c>
      <c r="O203" s="171">
        <f>ROUND(E203*N203,2)</f>
        <v>0</v>
      </c>
      <c r="P203" s="171">
        <v>0</v>
      </c>
      <c r="Q203" s="171">
        <f>ROUND(E203*P203,2)</f>
        <v>0</v>
      </c>
      <c r="R203" s="171"/>
      <c r="S203" s="171" t="s">
        <v>185</v>
      </c>
      <c r="T203" s="172" t="s">
        <v>186</v>
      </c>
      <c r="U203" s="157">
        <v>0</v>
      </c>
      <c r="V203" s="157">
        <f>ROUND(E203*U203,2)</f>
        <v>0</v>
      </c>
      <c r="W203" s="157"/>
      <c r="X203" s="157" t="s">
        <v>270</v>
      </c>
      <c r="Y203" s="147"/>
      <c r="Z203" s="147"/>
      <c r="AA203" s="147"/>
      <c r="AB203" s="147"/>
      <c r="AC203" s="147"/>
      <c r="AD203" s="147"/>
      <c r="AE203" s="147"/>
      <c r="AF203" s="147"/>
      <c r="AG203" s="147" t="s">
        <v>377</v>
      </c>
      <c r="AH203" s="147"/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1" x14ac:dyDescent="0.2">
      <c r="A204" s="154"/>
      <c r="B204" s="155"/>
      <c r="C204" s="193" t="s">
        <v>299</v>
      </c>
      <c r="D204" s="189"/>
      <c r="E204" s="190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47"/>
      <c r="Z204" s="147"/>
      <c r="AA204" s="147"/>
      <c r="AB204" s="147"/>
      <c r="AC204" s="147"/>
      <c r="AD204" s="147"/>
      <c r="AE204" s="147"/>
      <c r="AF204" s="147"/>
      <c r="AG204" s="147" t="s">
        <v>225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1" x14ac:dyDescent="0.2">
      <c r="A205" s="154"/>
      <c r="B205" s="155"/>
      <c r="C205" s="194" t="s">
        <v>1250</v>
      </c>
      <c r="D205" s="189"/>
      <c r="E205" s="190">
        <v>67.94</v>
      </c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47"/>
      <c r="Z205" s="147"/>
      <c r="AA205" s="147"/>
      <c r="AB205" s="147"/>
      <c r="AC205" s="147"/>
      <c r="AD205" s="147"/>
      <c r="AE205" s="147"/>
      <c r="AF205" s="147"/>
      <c r="AG205" s="147" t="s">
        <v>225</v>
      </c>
      <c r="AH205" s="147">
        <v>2</v>
      </c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1" x14ac:dyDescent="0.2">
      <c r="A206" s="154"/>
      <c r="B206" s="155"/>
      <c r="C206" s="193" t="s">
        <v>302</v>
      </c>
      <c r="D206" s="189"/>
      <c r="E206" s="190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47"/>
      <c r="Z206" s="147"/>
      <c r="AA206" s="147"/>
      <c r="AB206" s="147"/>
      <c r="AC206" s="147"/>
      <c r="AD206" s="147"/>
      <c r="AE206" s="147"/>
      <c r="AF206" s="147"/>
      <c r="AG206" s="147" t="s">
        <v>225</v>
      </c>
      <c r="AH206" s="147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1" x14ac:dyDescent="0.2">
      <c r="A207" s="154"/>
      <c r="B207" s="155"/>
      <c r="C207" s="192" t="s">
        <v>1251</v>
      </c>
      <c r="D207" s="187"/>
      <c r="E207" s="188">
        <v>68</v>
      </c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47"/>
      <c r="Z207" s="147"/>
      <c r="AA207" s="147"/>
      <c r="AB207" s="147"/>
      <c r="AC207" s="147"/>
      <c r="AD207" s="147"/>
      <c r="AE207" s="147"/>
      <c r="AF207" s="147"/>
      <c r="AG207" s="147" t="s">
        <v>225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1" x14ac:dyDescent="0.2">
      <c r="A208" s="166">
        <v>42</v>
      </c>
      <c r="B208" s="167" t="s">
        <v>1252</v>
      </c>
      <c r="C208" s="183" t="s">
        <v>1253</v>
      </c>
      <c r="D208" s="168" t="s">
        <v>588</v>
      </c>
      <c r="E208" s="169">
        <v>17</v>
      </c>
      <c r="F208" s="170"/>
      <c r="G208" s="171">
        <f>ROUND(E208*F208,2)</f>
        <v>0</v>
      </c>
      <c r="H208" s="170"/>
      <c r="I208" s="171">
        <f>ROUND(E208*H208,2)</f>
        <v>0</v>
      </c>
      <c r="J208" s="170"/>
      <c r="K208" s="171">
        <f>ROUND(E208*J208,2)</f>
        <v>0</v>
      </c>
      <c r="L208" s="171">
        <v>15</v>
      </c>
      <c r="M208" s="171">
        <f>G208*(1+L208/100)</f>
        <v>0</v>
      </c>
      <c r="N208" s="171">
        <v>0</v>
      </c>
      <c r="O208" s="171">
        <f>ROUND(E208*N208,2)</f>
        <v>0</v>
      </c>
      <c r="P208" s="171">
        <v>0</v>
      </c>
      <c r="Q208" s="171">
        <f>ROUND(E208*P208,2)</f>
        <v>0</v>
      </c>
      <c r="R208" s="171"/>
      <c r="S208" s="171" t="s">
        <v>185</v>
      </c>
      <c r="T208" s="172" t="s">
        <v>186</v>
      </c>
      <c r="U208" s="157">
        <v>0</v>
      </c>
      <c r="V208" s="157">
        <f>ROUND(E208*U208,2)</f>
        <v>0</v>
      </c>
      <c r="W208" s="157"/>
      <c r="X208" s="157" t="s">
        <v>270</v>
      </c>
      <c r="Y208" s="147"/>
      <c r="Z208" s="147"/>
      <c r="AA208" s="147"/>
      <c r="AB208" s="147"/>
      <c r="AC208" s="147"/>
      <c r="AD208" s="147"/>
      <c r="AE208" s="147"/>
      <c r="AF208" s="147"/>
      <c r="AG208" s="147" t="s">
        <v>377</v>
      </c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1" x14ac:dyDescent="0.2">
      <c r="A209" s="154"/>
      <c r="B209" s="155"/>
      <c r="C209" s="192" t="s">
        <v>1254</v>
      </c>
      <c r="D209" s="187"/>
      <c r="E209" s="188">
        <v>17</v>
      </c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47"/>
      <c r="Z209" s="147"/>
      <c r="AA209" s="147"/>
      <c r="AB209" s="147"/>
      <c r="AC209" s="147"/>
      <c r="AD209" s="147"/>
      <c r="AE209" s="147"/>
      <c r="AF209" s="147"/>
      <c r="AG209" s="147" t="s">
        <v>225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1" x14ac:dyDescent="0.2">
      <c r="A210" s="154">
        <v>43</v>
      </c>
      <c r="B210" s="155" t="s">
        <v>1255</v>
      </c>
      <c r="C210" s="195" t="s">
        <v>1256</v>
      </c>
      <c r="D210" s="156" t="s">
        <v>0</v>
      </c>
      <c r="E210" s="191"/>
      <c r="F210" s="158"/>
      <c r="G210" s="157">
        <f>ROUND(E210*F210,2)</f>
        <v>0</v>
      </c>
      <c r="H210" s="158"/>
      <c r="I210" s="157">
        <f>ROUND(E210*H210,2)</f>
        <v>0</v>
      </c>
      <c r="J210" s="158"/>
      <c r="K210" s="157">
        <f>ROUND(E210*J210,2)</f>
        <v>0</v>
      </c>
      <c r="L210" s="157">
        <v>15</v>
      </c>
      <c r="M210" s="157">
        <f>G210*(1+L210/100)</f>
        <v>0</v>
      </c>
      <c r="N210" s="157">
        <v>0</v>
      </c>
      <c r="O210" s="157">
        <f>ROUND(E210*N210,2)</f>
        <v>0</v>
      </c>
      <c r="P210" s="157">
        <v>0</v>
      </c>
      <c r="Q210" s="157">
        <f>ROUND(E210*P210,2)</f>
        <v>0</v>
      </c>
      <c r="R210" s="157"/>
      <c r="S210" s="157" t="s">
        <v>222</v>
      </c>
      <c r="T210" s="157" t="s">
        <v>223</v>
      </c>
      <c r="U210" s="157">
        <v>0</v>
      </c>
      <c r="V210" s="157">
        <f>ROUND(E210*U210,2)</f>
        <v>0</v>
      </c>
      <c r="W210" s="157"/>
      <c r="X210" s="157" t="s">
        <v>694</v>
      </c>
      <c r="Y210" s="147"/>
      <c r="Z210" s="147"/>
      <c r="AA210" s="147"/>
      <c r="AB210" s="147"/>
      <c r="AC210" s="147"/>
      <c r="AD210" s="147"/>
      <c r="AE210" s="147"/>
      <c r="AF210" s="147"/>
      <c r="AG210" s="147" t="s">
        <v>695</v>
      </c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x14ac:dyDescent="0.2">
      <c r="A211" s="160" t="s">
        <v>180</v>
      </c>
      <c r="B211" s="161" t="s">
        <v>150</v>
      </c>
      <c r="C211" s="181" t="s">
        <v>151</v>
      </c>
      <c r="D211" s="162"/>
      <c r="E211" s="163"/>
      <c r="F211" s="164"/>
      <c r="G211" s="164">
        <f>SUMIF(AG212:AG218,"&lt;&gt;NOR",G212:G218)</f>
        <v>0</v>
      </c>
      <c r="H211" s="164"/>
      <c r="I211" s="164">
        <f>SUM(I212:I218)</f>
        <v>0</v>
      </c>
      <c r="J211" s="164"/>
      <c r="K211" s="164">
        <f>SUM(K212:K218)</f>
        <v>0</v>
      </c>
      <c r="L211" s="164"/>
      <c r="M211" s="164">
        <f>SUM(M212:M218)</f>
        <v>0</v>
      </c>
      <c r="N211" s="164"/>
      <c r="O211" s="164">
        <f>SUM(O212:O218)</f>
        <v>0</v>
      </c>
      <c r="P211" s="164"/>
      <c r="Q211" s="164">
        <f>SUM(Q212:Q218)</f>
        <v>0</v>
      </c>
      <c r="R211" s="164"/>
      <c r="S211" s="164"/>
      <c r="T211" s="165"/>
      <c r="U211" s="159"/>
      <c r="V211" s="159">
        <f>SUM(V212:V218)</f>
        <v>81.760000000000005</v>
      </c>
      <c r="W211" s="159"/>
      <c r="X211" s="159"/>
      <c r="AG211" t="s">
        <v>181</v>
      </c>
    </row>
    <row r="212" spans="1:60" outlineLevel="1" x14ac:dyDescent="0.2">
      <c r="A212" s="173">
        <v>44</v>
      </c>
      <c r="B212" s="174" t="s">
        <v>1257</v>
      </c>
      <c r="C212" s="182" t="s">
        <v>1132</v>
      </c>
      <c r="D212" s="175" t="s">
        <v>274</v>
      </c>
      <c r="E212" s="176">
        <v>44.876899999999999</v>
      </c>
      <c r="F212" s="177"/>
      <c r="G212" s="178">
        <f t="shared" ref="G212:G218" si="0">ROUND(E212*F212,2)</f>
        <v>0</v>
      </c>
      <c r="H212" s="177"/>
      <c r="I212" s="178">
        <f t="shared" ref="I212:I218" si="1">ROUND(E212*H212,2)</f>
        <v>0</v>
      </c>
      <c r="J212" s="177"/>
      <c r="K212" s="178">
        <f t="shared" ref="K212:K218" si="2">ROUND(E212*J212,2)</f>
        <v>0</v>
      </c>
      <c r="L212" s="178">
        <v>15</v>
      </c>
      <c r="M212" s="178">
        <f t="shared" ref="M212:M218" si="3">G212*(1+L212/100)</f>
        <v>0</v>
      </c>
      <c r="N212" s="178">
        <v>0</v>
      </c>
      <c r="O212" s="178">
        <f t="shared" ref="O212:O218" si="4">ROUND(E212*N212,2)</f>
        <v>0</v>
      </c>
      <c r="P212" s="178">
        <v>0</v>
      </c>
      <c r="Q212" s="178">
        <f t="shared" ref="Q212:Q218" si="5">ROUND(E212*P212,2)</f>
        <v>0</v>
      </c>
      <c r="R212" s="178"/>
      <c r="S212" s="178" t="s">
        <v>222</v>
      </c>
      <c r="T212" s="179" t="s">
        <v>223</v>
      </c>
      <c r="U212" s="157">
        <v>0.16400000000000001</v>
      </c>
      <c r="V212" s="157">
        <f t="shared" ref="V212:V218" si="6">ROUND(E212*U212,2)</f>
        <v>7.36</v>
      </c>
      <c r="W212" s="157"/>
      <c r="X212" s="157" t="s">
        <v>811</v>
      </c>
      <c r="Y212" s="147"/>
      <c r="Z212" s="147"/>
      <c r="AA212" s="147"/>
      <c r="AB212" s="147"/>
      <c r="AC212" s="147"/>
      <c r="AD212" s="147"/>
      <c r="AE212" s="147"/>
      <c r="AF212" s="147"/>
      <c r="AG212" s="147" t="s">
        <v>812</v>
      </c>
      <c r="AH212" s="147"/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1" x14ac:dyDescent="0.2">
      <c r="A213" s="173">
        <v>45</v>
      </c>
      <c r="B213" s="174" t="s">
        <v>1258</v>
      </c>
      <c r="C213" s="182" t="s">
        <v>1259</v>
      </c>
      <c r="D213" s="175" t="s">
        <v>274</v>
      </c>
      <c r="E213" s="176">
        <v>44.876899999999999</v>
      </c>
      <c r="F213" s="177"/>
      <c r="G213" s="178">
        <f t="shared" si="0"/>
        <v>0</v>
      </c>
      <c r="H213" s="177"/>
      <c r="I213" s="178">
        <f t="shared" si="1"/>
        <v>0</v>
      </c>
      <c r="J213" s="177"/>
      <c r="K213" s="178">
        <f t="shared" si="2"/>
        <v>0</v>
      </c>
      <c r="L213" s="178">
        <v>15</v>
      </c>
      <c r="M213" s="178">
        <f t="shared" si="3"/>
        <v>0</v>
      </c>
      <c r="N213" s="178">
        <v>0</v>
      </c>
      <c r="O213" s="178">
        <f t="shared" si="4"/>
        <v>0</v>
      </c>
      <c r="P213" s="178">
        <v>0</v>
      </c>
      <c r="Q213" s="178">
        <f t="shared" si="5"/>
        <v>0</v>
      </c>
      <c r="R213" s="178"/>
      <c r="S213" s="178" t="s">
        <v>222</v>
      </c>
      <c r="T213" s="179" t="s">
        <v>223</v>
      </c>
      <c r="U213" s="157">
        <v>0.49</v>
      </c>
      <c r="V213" s="157">
        <f t="shared" si="6"/>
        <v>21.99</v>
      </c>
      <c r="W213" s="157"/>
      <c r="X213" s="157" t="s">
        <v>811</v>
      </c>
      <c r="Y213" s="147"/>
      <c r="Z213" s="147"/>
      <c r="AA213" s="147"/>
      <c r="AB213" s="147"/>
      <c r="AC213" s="147"/>
      <c r="AD213" s="147"/>
      <c r="AE213" s="147"/>
      <c r="AF213" s="147"/>
      <c r="AG213" s="147" t="s">
        <v>812</v>
      </c>
      <c r="AH213" s="147"/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1" x14ac:dyDescent="0.2">
      <c r="A214" s="173">
        <v>46</v>
      </c>
      <c r="B214" s="174" t="s">
        <v>1260</v>
      </c>
      <c r="C214" s="182" t="s">
        <v>1261</v>
      </c>
      <c r="D214" s="175" t="s">
        <v>274</v>
      </c>
      <c r="E214" s="176">
        <v>673.15355999999997</v>
      </c>
      <c r="F214" s="177"/>
      <c r="G214" s="178">
        <f t="shared" si="0"/>
        <v>0</v>
      </c>
      <c r="H214" s="177"/>
      <c r="I214" s="178">
        <f t="shared" si="1"/>
        <v>0</v>
      </c>
      <c r="J214" s="177"/>
      <c r="K214" s="178">
        <f t="shared" si="2"/>
        <v>0</v>
      </c>
      <c r="L214" s="178">
        <v>15</v>
      </c>
      <c r="M214" s="178">
        <f t="shared" si="3"/>
        <v>0</v>
      </c>
      <c r="N214" s="178">
        <v>0</v>
      </c>
      <c r="O214" s="178">
        <f t="shared" si="4"/>
        <v>0</v>
      </c>
      <c r="P214" s="178">
        <v>0</v>
      </c>
      <c r="Q214" s="178">
        <f t="shared" si="5"/>
        <v>0</v>
      </c>
      <c r="R214" s="178"/>
      <c r="S214" s="178" t="s">
        <v>222</v>
      </c>
      <c r="T214" s="179" t="s">
        <v>223</v>
      </c>
      <c r="U214" s="157">
        <v>0</v>
      </c>
      <c r="V214" s="157">
        <f t="shared" si="6"/>
        <v>0</v>
      </c>
      <c r="W214" s="157"/>
      <c r="X214" s="157" t="s">
        <v>811</v>
      </c>
      <c r="Y214" s="147"/>
      <c r="Z214" s="147"/>
      <c r="AA214" s="147"/>
      <c r="AB214" s="147"/>
      <c r="AC214" s="147"/>
      <c r="AD214" s="147"/>
      <c r="AE214" s="147"/>
      <c r="AF214" s="147"/>
      <c r="AG214" s="147" t="s">
        <v>812</v>
      </c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1" x14ac:dyDescent="0.2">
      <c r="A215" s="173">
        <v>47</v>
      </c>
      <c r="B215" s="174" t="s">
        <v>815</v>
      </c>
      <c r="C215" s="182" t="s">
        <v>816</v>
      </c>
      <c r="D215" s="175" t="s">
        <v>274</v>
      </c>
      <c r="E215" s="176">
        <v>44.876899999999999</v>
      </c>
      <c r="F215" s="177"/>
      <c r="G215" s="178">
        <f t="shared" si="0"/>
        <v>0</v>
      </c>
      <c r="H215" s="177"/>
      <c r="I215" s="178">
        <f t="shared" si="1"/>
        <v>0</v>
      </c>
      <c r="J215" s="177"/>
      <c r="K215" s="178">
        <f t="shared" si="2"/>
        <v>0</v>
      </c>
      <c r="L215" s="178">
        <v>15</v>
      </c>
      <c r="M215" s="178">
        <f t="shared" si="3"/>
        <v>0</v>
      </c>
      <c r="N215" s="178">
        <v>0</v>
      </c>
      <c r="O215" s="178">
        <f t="shared" si="4"/>
        <v>0</v>
      </c>
      <c r="P215" s="178">
        <v>0</v>
      </c>
      <c r="Q215" s="178">
        <f t="shared" si="5"/>
        <v>0</v>
      </c>
      <c r="R215" s="178"/>
      <c r="S215" s="178" t="s">
        <v>222</v>
      </c>
      <c r="T215" s="179" t="s">
        <v>223</v>
      </c>
      <c r="U215" s="157">
        <v>0.94199999999999995</v>
      </c>
      <c r="V215" s="157">
        <f t="shared" si="6"/>
        <v>42.27</v>
      </c>
      <c r="W215" s="157"/>
      <c r="X215" s="157" t="s">
        <v>811</v>
      </c>
      <c r="Y215" s="147"/>
      <c r="Z215" s="147"/>
      <c r="AA215" s="147"/>
      <c r="AB215" s="147"/>
      <c r="AC215" s="147"/>
      <c r="AD215" s="147"/>
      <c r="AE215" s="147"/>
      <c r="AF215" s="147"/>
      <c r="AG215" s="147" t="s">
        <v>812</v>
      </c>
      <c r="AH215" s="147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1" x14ac:dyDescent="0.2">
      <c r="A216" s="173">
        <v>48</v>
      </c>
      <c r="B216" s="174" t="s">
        <v>817</v>
      </c>
      <c r="C216" s="182" t="s">
        <v>818</v>
      </c>
      <c r="D216" s="175" t="s">
        <v>274</v>
      </c>
      <c r="E216" s="176">
        <v>89.753810000000001</v>
      </c>
      <c r="F216" s="177"/>
      <c r="G216" s="178">
        <f t="shared" si="0"/>
        <v>0</v>
      </c>
      <c r="H216" s="177"/>
      <c r="I216" s="178">
        <f t="shared" si="1"/>
        <v>0</v>
      </c>
      <c r="J216" s="177"/>
      <c r="K216" s="178">
        <f t="shared" si="2"/>
        <v>0</v>
      </c>
      <c r="L216" s="178">
        <v>15</v>
      </c>
      <c r="M216" s="178">
        <f t="shared" si="3"/>
        <v>0</v>
      </c>
      <c r="N216" s="178">
        <v>0</v>
      </c>
      <c r="O216" s="178">
        <f t="shared" si="4"/>
        <v>0</v>
      </c>
      <c r="P216" s="178">
        <v>0</v>
      </c>
      <c r="Q216" s="178">
        <f t="shared" si="5"/>
        <v>0</v>
      </c>
      <c r="R216" s="178"/>
      <c r="S216" s="178" t="s">
        <v>222</v>
      </c>
      <c r="T216" s="179" t="s">
        <v>223</v>
      </c>
      <c r="U216" s="157">
        <v>0.11</v>
      </c>
      <c r="V216" s="157">
        <f t="shared" si="6"/>
        <v>9.8699999999999992</v>
      </c>
      <c r="W216" s="157"/>
      <c r="X216" s="157" t="s">
        <v>811</v>
      </c>
      <c r="Y216" s="147"/>
      <c r="Z216" s="147"/>
      <c r="AA216" s="147"/>
      <c r="AB216" s="147"/>
      <c r="AC216" s="147"/>
      <c r="AD216" s="147"/>
      <c r="AE216" s="147"/>
      <c r="AF216" s="147"/>
      <c r="AG216" s="147" t="s">
        <v>812</v>
      </c>
      <c r="AH216" s="147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outlineLevel="1" x14ac:dyDescent="0.2">
      <c r="A217" s="173">
        <v>49</v>
      </c>
      <c r="B217" s="174" t="s">
        <v>827</v>
      </c>
      <c r="C217" s="182" t="s">
        <v>1262</v>
      </c>
      <c r="D217" s="175" t="s">
        <v>274</v>
      </c>
      <c r="E217" s="176">
        <v>44.876899999999999</v>
      </c>
      <c r="F217" s="177"/>
      <c r="G217" s="178">
        <f t="shared" si="0"/>
        <v>0</v>
      </c>
      <c r="H217" s="177"/>
      <c r="I217" s="178">
        <f t="shared" si="1"/>
        <v>0</v>
      </c>
      <c r="J217" s="177"/>
      <c r="K217" s="178">
        <f t="shared" si="2"/>
        <v>0</v>
      </c>
      <c r="L217" s="178">
        <v>15</v>
      </c>
      <c r="M217" s="178">
        <f t="shared" si="3"/>
        <v>0</v>
      </c>
      <c r="N217" s="178">
        <v>0</v>
      </c>
      <c r="O217" s="178">
        <f t="shared" si="4"/>
        <v>0</v>
      </c>
      <c r="P217" s="178">
        <v>0</v>
      </c>
      <c r="Q217" s="178">
        <f t="shared" si="5"/>
        <v>0</v>
      </c>
      <c r="R217" s="178"/>
      <c r="S217" s="178" t="s">
        <v>222</v>
      </c>
      <c r="T217" s="179" t="s">
        <v>223</v>
      </c>
      <c r="U217" s="157">
        <v>0</v>
      </c>
      <c r="V217" s="157">
        <f t="shared" si="6"/>
        <v>0</v>
      </c>
      <c r="W217" s="157"/>
      <c r="X217" s="157" t="s">
        <v>811</v>
      </c>
      <c r="Y217" s="147"/>
      <c r="Z217" s="147"/>
      <c r="AA217" s="147"/>
      <c r="AB217" s="147"/>
      <c r="AC217" s="147"/>
      <c r="AD217" s="147"/>
      <c r="AE217" s="147"/>
      <c r="AF217" s="147"/>
      <c r="AG217" s="147" t="s">
        <v>812</v>
      </c>
      <c r="AH217" s="147"/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1" x14ac:dyDescent="0.2">
      <c r="A218" s="166">
        <v>50</v>
      </c>
      <c r="B218" s="167" t="s">
        <v>825</v>
      </c>
      <c r="C218" s="183" t="s">
        <v>826</v>
      </c>
      <c r="D218" s="168" t="s">
        <v>274</v>
      </c>
      <c r="E218" s="169">
        <v>44.876899999999999</v>
      </c>
      <c r="F218" s="170"/>
      <c r="G218" s="171">
        <f t="shared" si="0"/>
        <v>0</v>
      </c>
      <c r="H218" s="170"/>
      <c r="I218" s="171">
        <f t="shared" si="1"/>
        <v>0</v>
      </c>
      <c r="J218" s="170"/>
      <c r="K218" s="171">
        <f t="shared" si="2"/>
        <v>0</v>
      </c>
      <c r="L218" s="171">
        <v>15</v>
      </c>
      <c r="M218" s="171">
        <f t="shared" si="3"/>
        <v>0</v>
      </c>
      <c r="N218" s="171">
        <v>0</v>
      </c>
      <c r="O218" s="171">
        <f t="shared" si="4"/>
        <v>0</v>
      </c>
      <c r="P218" s="171">
        <v>0</v>
      </c>
      <c r="Q218" s="171">
        <f t="shared" si="5"/>
        <v>0</v>
      </c>
      <c r="R218" s="171"/>
      <c r="S218" s="171" t="s">
        <v>222</v>
      </c>
      <c r="T218" s="172" t="s">
        <v>222</v>
      </c>
      <c r="U218" s="157">
        <v>6.0000000000000001E-3</v>
      </c>
      <c r="V218" s="157">
        <f t="shared" si="6"/>
        <v>0.27</v>
      </c>
      <c r="W218" s="157"/>
      <c r="X218" s="157" t="s">
        <v>811</v>
      </c>
      <c r="Y218" s="147"/>
      <c r="Z218" s="147"/>
      <c r="AA218" s="147"/>
      <c r="AB218" s="147"/>
      <c r="AC218" s="147"/>
      <c r="AD218" s="147"/>
      <c r="AE218" s="147"/>
      <c r="AF218" s="147"/>
      <c r="AG218" s="147" t="s">
        <v>812</v>
      </c>
      <c r="AH218" s="147"/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x14ac:dyDescent="0.2">
      <c r="A219" s="3"/>
      <c r="B219" s="4"/>
      <c r="C219" s="184"/>
      <c r="D219" s="6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AE219">
        <v>15</v>
      </c>
      <c r="AF219">
        <v>21</v>
      </c>
      <c r="AG219" t="s">
        <v>167</v>
      </c>
    </row>
    <row r="220" spans="1:60" x14ac:dyDescent="0.2">
      <c r="A220" s="150"/>
      <c r="B220" s="151" t="s">
        <v>31</v>
      </c>
      <c r="C220" s="185"/>
      <c r="D220" s="152"/>
      <c r="E220" s="153"/>
      <c r="F220" s="153"/>
      <c r="G220" s="180">
        <f>G8+G22+G68+G70+G107+G109+G142+G158+G211</f>
        <v>0</v>
      </c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AE220">
        <f>SUMIF(L7:L218,AE219,G7:G218)</f>
        <v>0</v>
      </c>
      <c r="AF220">
        <f>SUMIF(L7:L218,AF219,G7:G218)</f>
        <v>0</v>
      </c>
      <c r="AG220" t="s">
        <v>215</v>
      </c>
    </row>
    <row r="221" spans="1:60" x14ac:dyDescent="0.2">
      <c r="A221" s="3"/>
      <c r="B221" s="4"/>
      <c r="C221" s="184"/>
      <c r="D221" s="6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1:60" x14ac:dyDescent="0.2">
      <c r="A222" s="3"/>
      <c r="B222" s="4"/>
      <c r="C222" s="184"/>
      <c r="D222" s="6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1:60" x14ac:dyDescent="0.2">
      <c r="A223" s="273" t="s">
        <v>216</v>
      </c>
      <c r="B223" s="273"/>
      <c r="C223" s="274"/>
      <c r="D223" s="6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1:60" x14ac:dyDescent="0.2">
      <c r="A224" s="254"/>
      <c r="B224" s="255"/>
      <c r="C224" s="256"/>
      <c r="D224" s="255"/>
      <c r="E224" s="255"/>
      <c r="F224" s="255"/>
      <c r="G224" s="257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AG224" t="s">
        <v>217</v>
      </c>
    </row>
    <row r="225" spans="1:33" x14ac:dyDescent="0.2">
      <c r="A225" s="258"/>
      <c r="B225" s="259"/>
      <c r="C225" s="260"/>
      <c r="D225" s="259"/>
      <c r="E225" s="259"/>
      <c r="F225" s="259"/>
      <c r="G225" s="261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1:33" x14ac:dyDescent="0.2">
      <c r="A226" s="258"/>
      <c r="B226" s="259"/>
      <c r="C226" s="260"/>
      <c r="D226" s="259"/>
      <c r="E226" s="259"/>
      <c r="F226" s="259"/>
      <c r="G226" s="261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1:33" x14ac:dyDescent="0.2">
      <c r="A227" s="258"/>
      <c r="B227" s="259"/>
      <c r="C227" s="260"/>
      <c r="D227" s="259"/>
      <c r="E227" s="259"/>
      <c r="F227" s="259"/>
      <c r="G227" s="261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1:33" x14ac:dyDescent="0.2">
      <c r="A228" s="262"/>
      <c r="B228" s="263"/>
      <c r="C228" s="264"/>
      <c r="D228" s="263"/>
      <c r="E228" s="263"/>
      <c r="F228" s="263"/>
      <c r="G228" s="265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1:33" x14ac:dyDescent="0.2">
      <c r="A229" s="3"/>
      <c r="B229" s="4"/>
      <c r="C229" s="184"/>
      <c r="D229" s="6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1:33" x14ac:dyDescent="0.2">
      <c r="C230" s="186"/>
      <c r="D230" s="10"/>
      <c r="AG230" t="s">
        <v>218</v>
      </c>
    </row>
    <row r="231" spans="1:33" x14ac:dyDescent="0.2">
      <c r="D231" s="10"/>
    </row>
    <row r="232" spans="1:33" x14ac:dyDescent="0.2">
      <c r="D232" s="10"/>
    </row>
    <row r="233" spans="1:33" x14ac:dyDescent="0.2">
      <c r="D233" s="10"/>
    </row>
    <row r="234" spans="1:33" x14ac:dyDescent="0.2">
      <c r="D234" s="10"/>
    </row>
    <row r="235" spans="1:33" x14ac:dyDescent="0.2">
      <c r="D235" s="10"/>
    </row>
    <row r="236" spans="1:33" x14ac:dyDescent="0.2">
      <c r="D236" s="10"/>
    </row>
    <row r="237" spans="1:33" x14ac:dyDescent="0.2">
      <c r="D237" s="10"/>
    </row>
    <row r="238" spans="1:33" x14ac:dyDescent="0.2">
      <c r="D238" s="10"/>
    </row>
    <row r="239" spans="1:33" x14ac:dyDescent="0.2">
      <c r="D239" s="10"/>
    </row>
    <row r="240" spans="1:33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224:G228"/>
    <mergeCell ref="A1:G1"/>
    <mergeCell ref="C2:G2"/>
    <mergeCell ref="C3:G3"/>
    <mergeCell ref="C4:G4"/>
    <mergeCell ref="A223:C223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/>
  </sheetPr>
  <dimension ref="A1:BH5000"/>
  <sheetViews>
    <sheetView workbookViewId="0">
      <pane ySplit="7" topLeftCell="A128" activePane="bottomLeft" state="frozen"/>
      <selection pane="bottomLeft" activeCell="C156" sqref="C156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6" t="s">
        <v>7</v>
      </c>
      <c r="B1" s="266"/>
      <c r="C1" s="266"/>
      <c r="D1" s="266"/>
      <c r="E1" s="266"/>
      <c r="F1" s="266"/>
      <c r="G1" s="266"/>
      <c r="AG1" t="s">
        <v>155</v>
      </c>
    </row>
    <row r="2" spans="1:60" ht="24.95" customHeight="1" x14ac:dyDescent="0.2">
      <c r="A2" s="139" t="s">
        <v>8</v>
      </c>
      <c r="B2" s="49" t="s">
        <v>41</v>
      </c>
      <c r="C2" s="267" t="s">
        <v>42</v>
      </c>
      <c r="D2" s="268"/>
      <c r="E2" s="268"/>
      <c r="F2" s="268"/>
      <c r="G2" s="269"/>
      <c r="AG2" t="s">
        <v>156</v>
      </c>
    </row>
    <row r="3" spans="1:60" ht="24.95" customHeight="1" x14ac:dyDescent="0.2">
      <c r="A3" s="139" t="s">
        <v>9</v>
      </c>
      <c r="B3" s="49" t="s">
        <v>44</v>
      </c>
      <c r="C3" s="267" t="s">
        <v>45</v>
      </c>
      <c r="D3" s="268"/>
      <c r="E3" s="268"/>
      <c r="F3" s="268"/>
      <c r="G3" s="269"/>
      <c r="AC3" s="121" t="s">
        <v>156</v>
      </c>
      <c r="AG3" t="s">
        <v>157</v>
      </c>
    </row>
    <row r="4" spans="1:60" ht="24.95" customHeight="1" x14ac:dyDescent="0.2">
      <c r="A4" s="140" t="s">
        <v>10</v>
      </c>
      <c r="B4" s="141" t="s">
        <v>56</v>
      </c>
      <c r="C4" s="270" t="s">
        <v>57</v>
      </c>
      <c r="D4" s="271"/>
      <c r="E4" s="271"/>
      <c r="F4" s="271"/>
      <c r="G4" s="272"/>
      <c r="AG4" t="s">
        <v>158</v>
      </c>
    </row>
    <row r="5" spans="1:60" x14ac:dyDescent="0.2">
      <c r="D5" s="10"/>
    </row>
    <row r="6" spans="1:60" ht="38.25" x14ac:dyDescent="0.2">
      <c r="A6" s="143" t="s">
        <v>159</v>
      </c>
      <c r="B6" s="145" t="s">
        <v>160</v>
      </c>
      <c r="C6" s="145" t="s">
        <v>161</v>
      </c>
      <c r="D6" s="144" t="s">
        <v>162</v>
      </c>
      <c r="E6" s="143" t="s">
        <v>163</v>
      </c>
      <c r="F6" s="142" t="s">
        <v>164</v>
      </c>
      <c r="G6" s="143" t="s">
        <v>31</v>
      </c>
      <c r="H6" s="146" t="s">
        <v>32</v>
      </c>
      <c r="I6" s="146" t="s">
        <v>165</v>
      </c>
      <c r="J6" s="146" t="s">
        <v>33</v>
      </c>
      <c r="K6" s="146" t="s">
        <v>166</v>
      </c>
      <c r="L6" s="146" t="s">
        <v>167</v>
      </c>
      <c r="M6" s="146" t="s">
        <v>168</v>
      </c>
      <c r="N6" s="146" t="s">
        <v>169</v>
      </c>
      <c r="O6" s="146" t="s">
        <v>170</v>
      </c>
      <c r="P6" s="146" t="s">
        <v>171</v>
      </c>
      <c r="Q6" s="146" t="s">
        <v>172</v>
      </c>
      <c r="R6" s="146" t="s">
        <v>173</v>
      </c>
      <c r="S6" s="146" t="s">
        <v>174</v>
      </c>
      <c r="T6" s="146" t="s">
        <v>175</v>
      </c>
      <c r="U6" s="146" t="s">
        <v>176</v>
      </c>
      <c r="V6" s="146" t="s">
        <v>177</v>
      </c>
      <c r="W6" s="146" t="s">
        <v>178</v>
      </c>
      <c r="X6" s="146" t="s">
        <v>179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180</v>
      </c>
      <c r="B8" s="161" t="s">
        <v>120</v>
      </c>
      <c r="C8" s="181" t="s">
        <v>121</v>
      </c>
      <c r="D8" s="162"/>
      <c r="E8" s="163"/>
      <c r="F8" s="164"/>
      <c r="G8" s="164">
        <f>SUMIF(AG9:AG25,"&lt;&gt;NOR",G9:G25)</f>
        <v>0</v>
      </c>
      <c r="H8" s="164"/>
      <c r="I8" s="164">
        <f>SUM(I9:I25)</f>
        <v>0</v>
      </c>
      <c r="J8" s="164"/>
      <c r="K8" s="164">
        <f>SUM(K9:K25)</f>
        <v>0</v>
      </c>
      <c r="L8" s="164"/>
      <c r="M8" s="164">
        <f>SUM(M9:M25)</f>
        <v>0</v>
      </c>
      <c r="N8" s="164"/>
      <c r="O8" s="164">
        <f>SUM(O9:O25)</f>
        <v>5.78</v>
      </c>
      <c r="P8" s="164"/>
      <c r="Q8" s="164">
        <f>SUM(Q9:Q25)</f>
        <v>1.63</v>
      </c>
      <c r="R8" s="164"/>
      <c r="S8" s="164"/>
      <c r="T8" s="165"/>
      <c r="U8" s="159"/>
      <c r="V8" s="159">
        <f>SUM(V9:V25)</f>
        <v>411.15</v>
      </c>
      <c r="W8" s="159"/>
      <c r="X8" s="159"/>
      <c r="AG8" t="s">
        <v>181</v>
      </c>
    </row>
    <row r="9" spans="1:60" outlineLevel="1" x14ac:dyDescent="0.2">
      <c r="A9" s="166">
        <v>1</v>
      </c>
      <c r="B9" s="167" t="s">
        <v>519</v>
      </c>
      <c r="C9" s="183" t="s">
        <v>520</v>
      </c>
      <c r="D9" s="168" t="s">
        <v>221</v>
      </c>
      <c r="E9" s="169">
        <v>957.40740000000005</v>
      </c>
      <c r="F9" s="170"/>
      <c r="G9" s="171">
        <f>ROUND(E9*F9,2)</f>
        <v>0</v>
      </c>
      <c r="H9" s="170"/>
      <c r="I9" s="171">
        <f>ROUND(E9*H9,2)</f>
        <v>0</v>
      </c>
      <c r="J9" s="170"/>
      <c r="K9" s="171">
        <f>ROUND(E9*J9,2)</f>
        <v>0</v>
      </c>
      <c r="L9" s="171">
        <v>15</v>
      </c>
      <c r="M9" s="171">
        <f>G9*(1+L9/100)</f>
        <v>0</v>
      </c>
      <c r="N9" s="171">
        <v>2.0000000000000002E-5</v>
      </c>
      <c r="O9" s="171">
        <f>ROUND(E9*N9,2)</f>
        <v>0.02</v>
      </c>
      <c r="P9" s="171">
        <v>0</v>
      </c>
      <c r="Q9" s="171">
        <f>ROUND(E9*P9,2)</f>
        <v>0</v>
      </c>
      <c r="R9" s="171"/>
      <c r="S9" s="171" t="s">
        <v>222</v>
      </c>
      <c r="T9" s="172" t="s">
        <v>223</v>
      </c>
      <c r="U9" s="157">
        <v>0.11</v>
      </c>
      <c r="V9" s="157">
        <f>ROUND(E9*U9,2)</f>
        <v>105.31</v>
      </c>
      <c r="W9" s="157"/>
      <c r="X9" s="157" t="s">
        <v>187</v>
      </c>
      <c r="Y9" s="147"/>
      <c r="Z9" s="147"/>
      <c r="AA9" s="147"/>
      <c r="AB9" s="147"/>
      <c r="AC9" s="147"/>
      <c r="AD9" s="147"/>
      <c r="AE9" s="147"/>
      <c r="AF9" s="147"/>
      <c r="AG9" s="147" t="s">
        <v>188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54"/>
      <c r="B10" s="155"/>
      <c r="C10" s="192" t="s">
        <v>1263</v>
      </c>
      <c r="D10" s="187"/>
      <c r="E10" s="188">
        <v>957.41</v>
      </c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225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22.5" outlineLevel="1" x14ac:dyDescent="0.2">
      <c r="A11" s="166">
        <v>2</v>
      </c>
      <c r="B11" s="167" t="s">
        <v>696</v>
      </c>
      <c r="C11" s="183" t="s">
        <v>697</v>
      </c>
      <c r="D11" s="168" t="s">
        <v>221</v>
      </c>
      <c r="E11" s="169">
        <v>812.53620000000001</v>
      </c>
      <c r="F11" s="170"/>
      <c r="G11" s="171">
        <f>ROUND(E11*F11,2)</f>
        <v>0</v>
      </c>
      <c r="H11" s="170"/>
      <c r="I11" s="171">
        <f>ROUND(E11*H11,2)</f>
        <v>0</v>
      </c>
      <c r="J11" s="170"/>
      <c r="K11" s="171">
        <f>ROUND(E11*J11,2)</f>
        <v>0</v>
      </c>
      <c r="L11" s="171">
        <v>15</v>
      </c>
      <c r="M11" s="171">
        <f>G11*(1+L11/100)</f>
        <v>0</v>
      </c>
      <c r="N11" s="171">
        <v>3.3E-4</v>
      </c>
      <c r="O11" s="171">
        <f>ROUND(E11*N11,2)</f>
        <v>0.27</v>
      </c>
      <c r="P11" s="171">
        <v>0</v>
      </c>
      <c r="Q11" s="171">
        <f>ROUND(E11*P11,2)</f>
        <v>0</v>
      </c>
      <c r="R11" s="171"/>
      <c r="S11" s="171" t="s">
        <v>222</v>
      </c>
      <c r="T11" s="172" t="s">
        <v>223</v>
      </c>
      <c r="U11" s="157">
        <v>2.75E-2</v>
      </c>
      <c r="V11" s="157">
        <f>ROUND(E11*U11,2)</f>
        <v>22.34</v>
      </c>
      <c r="W11" s="157"/>
      <c r="X11" s="157" t="s">
        <v>187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294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54"/>
      <c r="B12" s="155"/>
      <c r="C12" s="192" t="s">
        <v>1264</v>
      </c>
      <c r="D12" s="187"/>
      <c r="E12" s="188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47"/>
      <c r="Z12" s="147"/>
      <c r="AA12" s="147"/>
      <c r="AB12" s="147"/>
      <c r="AC12" s="147"/>
      <c r="AD12" s="147"/>
      <c r="AE12" s="147"/>
      <c r="AF12" s="147"/>
      <c r="AG12" s="147" t="s">
        <v>225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2.5" outlineLevel="1" x14ac:dyDescent="0.2">
      <c r="A13" s="154"/>
      <c r="B13" s="155"/>
      <c r="C13" s="192" t="s">
        <v>1265</v>
      </c>
      <c r="D13" s="187"/>
      <c r="E13" s="188">
        <v>812.54</v>
      </c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225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2.5" outlineLevel="1" x14ac:dyDescent="0.2">
      <c r="A14" s="166">
        <v>3</v>
      </c>
      <c r="B14" s="167" t="s">
        <v>1192</v>
      </c>
      <c r="C14" s="183" t="s">
        <v>1193</v>
      </c>
      <c r="D14" s="168" t="s">
        <v>221</v>
      </c>
      <c r="E14" s="169">
        <v>144.87119999999999</v>
      </c>
      <c r="F14" s="170"/>
      <c r="G14" s="171">
        <f>ROUND(E14*F14,2)</f>
        <v>0</v>
      </c>
      <c r="H14" s="170"/>
      <c r="I14" s="171">
        <f>ROUND(E14*H14,2)</f>
        <v>0</v>
      </c>
      <c r="J14" s="170"/>
      <c r="K14" s="171">
        <f>ROUND(E14*J14,2)</f>
        <v>0</v>
      </c>
      <c r="L14" s="171">
        <v>15</v>
      </c>
      <c r="M14" s="171">
        <f>G14*(1+L14/100)</f>
        <v>0</v>
      </c>
      <c r="N14" s="171">
        <v>5.1999999999999995E-4</v>
      </c>
      <c r="O14" s="171">
        <f>ROUND(E14*N14,2)</f>
        <v>0.08</v>
      </c>
      <c r="P14" s="171">
        <v>0</v>
      </c>
      <c r="Q14" s="171">
        <f>ROUND(E14*P14,2)</f>
        <v>0</v>
      </c>
      <c r="R14" s="171"/>
      <c r="S14" s="171" t="s">
        <v>222</v>
      </c>
      <c r="T14" s="172" t="s">
        <v>223</v>
      </c>
      <c r="U14" s="157">
        <v>4.9000000000000002E-2</v>
      </c>
      <c r="V14" s="157">
        <f>ROUND(E14*U14,2)</f>
        <v>7.1</v>
      </c>
      <c r="W14" s="157"/>
      <c r="X14" s="157" t="s">
        <v>187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294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 x14ac:dyDescent="0.2">
      <c r="A15" s="154"/>
      <c r="B15" s="155"/>
      <c r="C15" s="192" t="s">
        <v>1266</v>
      </c>
      <c r="D15" s="187"/>
      <c r="E15" s="188">
        <v>95</v>
      </c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47"/>
      <c r="Z15" s="147"/>
      <c r="AA15" s="147"/>
      <c r="AB15" s="147"/>
      <c r="AC15" s="147"/>
      <c r="AD15" s="147"/>
      <c r="AE15" s="147"/>
      <c r="AF15" s="147"/>
      <c r="AG15" s="147" t="s">
        <v>225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2.5" outlineLevel="1" x14ac:dyDescent="0.2">
      <c r="A16" s="154"/>
      <c r="B16" s="155"/>
      <c r="C16" s="192" t="s">
        <v>1267</v>
      </c>
      <c r="D16" s="187"/>
      <c r="E16" s="188">
        <v>25.38</v>
      </c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225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2.5" outlineLevel="1" x14ac:dyDescent="0.2">
      <c r="A17" s="154"/>
      <c r="B17" s="155"/>
      <c r="C17" s="192" t="s">
        <v>1268</v>
      </c>
      <c r="D17" s="187"/>
      <c r="E17" s="188">
        <v>24.5</v>
      </c>
      <c r="F17" s="157"/>
      <c r="G17" s="157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47"/>
      <c r="Z17" s="147"/>
      <c r="AA17" s="147"/>
      <c r="AB17" s="147"/>
      <c r="AC17" s="147"/>
      <c r="AD17" s="147"/>
      <c r="AE17" s="147"/>
      <c r="AF17" s="147"/>
      <c r="AG17" s="147" t="s">
        <v>225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45" outlineLevel="1" x14ac:dyDescent="0.2">
      <c r="A18" s="173">
        <v>4</v>
      </c>
      <c r="B18" s="174" t="s">
        <v>1269</v>
      </c>
      <c r="C18" s="197" t="s">
        <v>1270</v>
      </c>
      <c r="D18" s="175" t="s">
        <v>221</v>
      </c>
      <c r="E18" s="176">
        <v>812.53620000000001</v>
      </c>
      <c r="F18" s="177"/>
      <c r="G18" s="178">
        <f>ROUND(E18*F18,2)</f>
        <v>0</v>
      </c>
      <c r="H18" s="177"/>
      <c r="I18" s="178">
        <f>ROUND(E18*H18,2)</f>
        <v>0</v>
      </c>
      <c r="J18" s="177"/>
      <c r="K18" s="178">
        <f>ROUND(E18*J18,2)</f>
        <v>0</v>
      </c>
      <c r="L18" s="178">
        <v>15</v>
      </c>
      <c r="M18" s="178">
        <f>G18*(1+L18/100)</f>
        <v>0</v>
      </c>
      <c r="N18" s="178">
        <v>5.5900000000000004E-3</v>
      </c>
      <c r="O18" s="178">
        <f>ROUND(E18*N18,2)</f>
        <v>4.54</v>
      </c>
      <c r="P18" s="178">
        <v>0</v>
      </c>
      <c r="Q18" s="178">
        <f>ROUND(E18*P18,2)</f>
        <v>0</v>
      </c>
      <c r="R18" s="178"/>
      <c r="S18" s="178" t="s">
        <v>222</v>
      </c>
      <c r="T18" s="179" t="s">
        <v>223</v>
      </c>
      <c r="U18" s="157">
        <v>0.23</v>
      </c>
      <c r="V18" s="157">
        <f>ROUND(E18*U18,2)</f>
        <v>186.88</v>
      </c>
      <c r="W18" s="157"/>
      <c r="X18" s="157" t="s">
        <v>187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294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45" outlineLevel="1" x14ac:dyDescent="0.2">
      <c r="A19" s="173">
        <v>5</v>
      </c>
      <c r="B19" s="174" t="s">
        <v>1271</v>
      </c>
      <c r="C19" s="197" t="s">
        <v>1272</v>
      </c>
      <c r="D19" s="175" t="s">
        <v>221</v>
      </c>
      <c r="E19" s="176">
        <v>144.87119999999999</v>
      </c>
      <c r="F19" s="177"/>
      <c r="G19" s="178">
        <f>ROUND(E19*F19,2)</f>
        <v>0</v>
      </c>
      <c r="H19" s="177"/>
      <c r="I19" s="178">
        <f>ROUND(E19*H19,2)</f>
        <v>0</v>
      </c>
      <c r="J19" s="177"/>
      <c r="K19" s="178">
        <f>ROUND(E19*J19,2)</f>
        <v>0</v>
      </c>
      <c r="L19" s="178">
        <v>15</v>
      </c>
      <c r="M19" s="178">
        <f>G19*(1+L19/100)</f>
        <v>0</v>
      </c>
      <c r="N19" s="178">
        <v>5.9800000000000001E-3</v>
      </c>
      <c r="O19" s="178">
        <f>ROUND(E19*N19,2)</f>
        <v>0.87</v>
      </c>
      <c r="P19" s="178">
        <v>0</v>
      </c>
      <c r="Q19" s="178">
        <f>ROUND(E19*P19,2)</f>
        <v>0</v>
      </c>
      <c r="R19" s="178"/>
      <c r="S19" s="178" t="s">
        <v>222</v>
      </c>
      <c r="T19" s="179" t="s">
        <v>223</v>
      </c>
      <c r="U19" s="157">
        <v>0.27</v>
      </c>
      <c r="V19" s="157">
        <f>ROUND(E19*U19,2)</f>
        <v>39.119999999999997</v>
      </c>
      <c r="W19" s="157"/>
      <c r="X19" s="157" t="s">
        <v>187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294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66">
        <v>6</v>
      </c>
      <c r="B20" s="167" t="s">
        <v>1273</v>
      </c>
      <c r="C20" s="183" t="s">
        <v>1274</v>
      </c>
      <c r="D20" s="168" t="s">
        <v>316</v>
      </c>
      <c r="E20" s="169">
        <v>10</v>
      </c>
      <c r="F20" s="170"/>
      <c r="G20" s="171">
        <f>ROUND(E20*F20,2)</f>
        <v>0</v>
      </c>
      <c r="H20" s="170"/>
      <c r="I20" s="171">
        <f>ROUND(E20*H20,2)</f>
        <v>0</v>
      </c>
      <c r="J20" s="170"/>
      <c r="K20" s="171">
        <f>ROUND(E20*J20,2)</f>
        <v>0</v>
      </c>
      <c r="L20" s="171">
        <v>15</v>
      </c>
      <c r="M20" s="171">
        <f>G20*(1+L20/100)</f>
        <v>0</v>
      </c>
      <c r="N20" s="171">
        <v>3.0000000000000001E-5</v>
      </c>
      <c r="O20" s="171">
        <f>ROUND(E20*N20,2)</f>
        <v>0</v>
      </c>
      <c r="P20" s="171">
        <v>0</v>
      </c>
      <c r="Q20" s="171">
        <f>ROUND(E20*P20,2)</f>
        <v>0</v>
      </c>
      <c r="R20" s="171"/>
      <c r="S20" s="171" t="s">
        <v>222</v>
      </c>
      <c r="T20" s="172" t="s">
        <v>223</v>
      </c>
      <c r="U20" s="157">
        <v>0.16500000000000001</v>
      </c>
      <c r="V20" s="157">
        <f>ROUND(E20*U20,2)</f>
        <v>1.65</v>
      </c>
      <c r="W20" s="157"/>
      <c r="X20" s="157" t="s">
        <v>187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294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54"/>
      <c r="B21" s="155"/>
      <c r="C21" s="192" t="s">
        <v>1275</v>
      </c>
      <c r="D21" s="187"/>
      <c r="E21" s="188">
        <v>10</v>
      </c>
      <c r="F21" s="157"/>
      <c r="G21" s="157"/>
      <c r="H21" s="157"/>
      <c r="I21" s="157"/>
      <c r="J21" s="157"/>
      <c r="K21" s="157"/>
      <c r="L21" s="157"/>
      <c r="M21" s="157"/>
      <c r="N21" s="157"/>
      <c r="O21" s="157"/>
      <c r="P21" s="157"/>
      <c r="Q21" s="157"/>
      <c r="R21" s="157"/>
      <c r="S21" s="157"/>
      <c r="T21" s="157"/>
      <c r="U21" s="157"/>
      <c r="V21" s="157"/>
      <c r="W21" s="157"/>
      <c r="X21" s="157"/>
      <c r="Y21" s="147"/>
      <c r="Z21" s="147"/>
      <c r="AA21" s="147"/>
      <c r="AB21" s="147"/>
      <c r="AC21" s="147"/>
      <c r="AD21" s="147"/>
      <c r="AE21" s="147"/>
      <c r="AF21" s="147"/>
      <c r="AG21" s="147" t="s">
        <v>225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22.5" outlineLevel="1" x14ac:dyDescent="0.2">
      <c r="A22" s="166">
        <v>7</v>
      </c>
      <c r="B22" s="167" t="s">
        <v>1276</v>
      </c>
      <c r="C22" s="183" t="s">
        <v>1277</v>
      </c>
      <c r="D22" s="168" t="s">
        <v>221</v>
      </c>
      <c r="E22" s="169">
        <v>812.53620000000001</v>
      </c>
      <c r="F22" s="170"/>
      <c r="G22" s="171">
        <f>ROUND(E22*F22,2)</f>
        <v>0</v>
      </c>
      <c r="H22" s="170"/>
      <c r="I22" s="171">
        <f>ROUND(E22*H22,2)</f>
        <v>0</v>
      </c>
      <c r="J22" s="170"/>
      <c r="K22" s="171">
        <f>ROUND(E22*J22,2)</f>
        <v>0</v>
      </c>
      <c r="L22" s="171">
        <v>15</v>
      </c>
      <c r="M22" s="171">
        <f>G22*(1+L22/100)</f>
        <v>0</v>
      </c>
      <c r="N22" s="171">
        <v>0</v>
      </c>
      <c r="O22" s="171">
        <f>ROUND(E22*N22,2)</f>
        <v>0</v>
      </c>
      <c r="P22" s="171">
        <v>2E-3</v>
      </c>
      <c r="Q22" s="171">
        <f>ROUND(E22*P22,2)</f>
        <v>1.63</v>
      </c>
      <c r="R22" s="171"/>
      <c r="S22" s="171" t="s">
        <v>222</v>
      </c>
      <c r="T22" s="172" t="s">
        <v>223</v>
      </c>
      <c r="U22" s="157">
        <v>0.06</v>
      </c>
      <c r="V22" s="157">
        <f>ROUND(E22*U22,2)</f>
        <v>48.75</v>
      </c>
      <c r="W22" s="157"/>
      <c r="X22" s="157" t="s">
        <v>187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294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54"/>
      <c r="B23" s="155"/>
      <c r="C23" s="192" t="s">
        <v>1264</v>
      </c>
      <c r="D23" s="187"/>
      <c r="E23" s="188"/>
      <c r="F23" s="157"/>
      <c r="G23" s="157"/>
      <c r="H23" s="157"/>
      <c r="I23" s="157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157"/>
      <c r="X23" s="157"/>
      <c r="Y23" s="147"/>
      <c r="Z23" s="147"/>
      <c r="AA23" s="147"/>
      <c r="AB23" s="147"/>
      <c r="AC23" s="147"/>
      <c r="AD23" s="147"/>
      <c r="AE23" s="147"/>
      <c r="AF23" s="147"/>
      <c r="AG23" s="147" t="s">
        <v>225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22.5" outlineLevel="1" x14ac:dyDescent="0.2">
      <c r="A24" s="154"/>
      <c r="B24" s="155"/>
      <c r="C24" s="192" t="s">
        <v>1265</v>
      </c>
      <c r="D24" s="187"/>
      <c r="E24" s="188">
        <v>812.54</v>
      </c>
      <c r="F24" s="157"/>
      <c r="G24" s="157"/>
      <c r="H24" s="157"/>
      <c r="I24" s="157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47"/>
      <c r="Z24" s="147"/>
      <c r="AA24" s="147"/>
      <c r="AB24" s="147"/>
      <c r="AC24" s="147"/>
      <c r="AD24" s="147"/>
      <c r="AE24" s="147"/>
      <c r="AF24" s="147"/>
      <c r="AG24" s="147" t="s">
        <v>225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54">
        <v>8</v>
      </c>
      <c r="B25" s="155" t="s">
        <v>873</v>
      </c>
      <c r="C25" s="195" t="s">
        <v>874</v>
      </c>
      <c r="D25" s="156" t="s">
        <v>0</v>
      </c>
      <c r="E25" s="191"/>
      <c r="F25" s="158"/>
      <c r="G25" s="157">
        <f>ROUND(E25*F25,2)</f>
        <v>0</v>
      </c>
      <c r="H25" s="158"/>
      <c r="I25" s="157">
        <f>ROUND(E25*H25,2)</f>
        <v>0</v>
      </c>
      <c r="J25" s="158"/>
      <c r="K25" s="157">
        <f>ROUND(E25*J25,2)</f>
        <v>0</v>
      </c>
      <c r="L25" s="157">
        <v>15</v>
      </c>
      <c r="M25" s="157">
        <f>G25*(1+L25/100)</f>
        <v>0</v>
      </c>
      <c r="N25" s="157">
        <v>0</v>
      </c>
      <c r="O25" s="157">
        <f>ROUND(E25*N25,2)</f>
        <v>0</v>
      </c>
      <c r="P25" s="157">
        <v>0</v>
      </c>
      <c r="Q25" s="157">
        <f>ROUND(E25*P25,2)</f>
        <v>0</v>
      </c>
      <c r="R25" s="157"/>
      <c r="S25" s="157" t="s">
        <v>222</v>
      </c>
      <c r="T25" s="157" t="s">
        <v>223</v>
      </c>
      <c r="U25" s="157">
        <v>0</v>
      </c>
      <c r="V25" s="157">
        <f>ROUND(E25*U25,2)</f>
        <v>0</v>
      </c>
      <c r="W25" s="157"/>
      <c r="X25" s="157" t="s">
        <v>694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695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x14ac:dyDescent="0.2">
      <c r="A26" s="160" t="s">
        <v>180</v>
      </c>
      <c r="B26" s="161" t="s">
        <v>122</v>
      </c>
      <c r="C26" s="181" t="s">
        <v>123</v>
      </c>
      <c r="D26" s="162"/>
      <c r="E26" s="163"/>
      <c r="F26" s="164"/>
      <c r="G26" s="164">
        <f>SUMIF(AG27:AG98,"&lt;&gt;NOR",G27:G98)</f>
        <v>0</v>
      </c>
      <c r="H26" s="164"/>
      <c r="I26" s="164">
        <f>SUM(I27:I98)</f>
        <v>0</v>
      </c>
      <c r="J26" s="164"/>
      <c r="K26" s="164">
        <f>SUM(K27:K98)</f>
        <v>0</v>
      </c>
      <c r="L26" s="164"/>
      <c r="M26" s="164">
        <f>SUM(M27:M98)</f>
        <v>0</v>
      </c>
      <c r="N26" s="164"/>
      <c r="O26" s="164">
        <f>SUM(O27:O98)</f>
        <v>4.5500000000000007</v>
      </c>
      <c r="P26" s="164"/>
      <c r="Q26" s="164">
        <f>SUM(Q27:Q98)</f>
        <v>0</v>
      </c>
      <c r="R26" s="164"/>
      <c r="S26" s="164"/>
      <c r="T26" s="165"/>
      <c r="U26" s="159"/>
      <c r="V26" s="159">
        <f>SUM(V27:V98)</f>
        <v>1071.04</v>
      </c>
      <c r="W26" s="159"/>
      <c r="X26" s="159"/>
      <c r="AG26" t="s">
        <v>181</v>
      </c>
    </row>
    <row r="27" spans="1:60" outlineLevel="1" x14ac:dyDescent="0.2">
      <c r="A27" s="166">
        <v>9</v>
      </c>
      <c r="B27" s="167" t="s">
        <v>1273</v>
      </c>
      <c r="C27" s="183" t="s">
        <v>1274</v>
      </c>
      <c r="D27" s="168" t="s">
        <v>316</v>
      </c>
      <c r="E27" s="169">
        <v>10</v>
      </c>
      <c r="F27" s="170"/>
      <c r="G27" s="171">
        <f>ROUND(E27*F27,2)</f>
        <v>0</v>
      </c>
      <c r="H27" s="170"/>
      <c r="I27" s="171">
        <f>ROUND(E27*H27,2)</f>
        <v>0</v>
      </c>
      <c r="J27" s="170"/>
      <c r="K27" s="171">
        <f>ROUND(E27*J27,2)</f>
        <v>0</v>
      </c>
      <c r="L27" s="171">
        <v>15</v>
      </c>
      <c r="M27" s="171">
        <f>G27*(1+L27/100)</f>
        <v>0</v>
      </c>
      <c r="N27" s="171">
        <v>3.0000000000000001E-5</v>
      </c>
      <c r="O27" s="171">
        <f>ROUND(E27*N27,2)</f>
        <v>0</v>
      </c>
      <c r="P27" s="171">
        <v>0</v>
      </c>
      <c r="Q27" s="171">
        <f>ROUND(E27*P27,2)</f>
        <v>0</v>
      </c>
      <c r="R27" s="171"/>
      <c r="S27" s="171" t="s">
        <v>222</v>
      </c>
      <c r="T27" s="172" t="s">
        <v>223</v>
      </c>
      <c r="U27" s="157">
        <v>0.16500000000000001</v>
      </c>
      <c r="V27" s="157">
        <f>ROUND(E27*U27,2)</f>
        <v>1.65</v>
      </c>
      <c r="W27" s="157"/>
      <c r="X27" s="157" t="s">
        <v>187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294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54"/>
      <c r="B28" s="155"/>
      <c r="C28" s="192" t="s">
        <v>1275</v>
      </c>
      <c r="D28" s="187"/>
      <c r="E28" s="188">
        <v>10</v>
      </c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225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66">
        <v>10</v>
      </c>
      <c r="B29" s="167" t="s">
        <v>1278</v>
      </c>
      <c r="C29" s="183" t="s">
        <v>1279</v>
      </c>
      <c r="D29" s="168" t="s">
        <v>588</v>
      </c>
      <c r="E29" s="169">
        <v>10</v>
      </c>
      <c r="F29" s="170"/>
      <c r="G29" s="171">
        <f>ROUND(E29*F29,2)</f>
        <v>0</v>
      </c>
      <c r="H29" s="170"/>
      <c r="I29" s="171">
        <f>ROUND(E29*H29,2)</f>
        <v>0</v>
      </c>
      <c r="J29" s="170"/>
      <c r="K29" s="171">
        <f>ROUND(E29*J29,2)</f>
        <v>0</v>
      </c>
      <c r="L29" s="171">
        <v>15</v>
      </c>
      <c r="M29" s="171">
        <f>G29*(1+L29/100)</f>
        <v>0</v>
      </c>
      <c r="N29" s="171">
        <v>0</v>
      </c>
      <c r="O29" s="171">
        <f>ROUND(E29*N29,2)</f>
        <v>0</v>
      </c>
      <c r="P29" s="171">
        <v>0</v>
      </c>
      <c r="Q29" s="171">
        <f>ROUND(E29*P29,2)</f>
        <v>0</v>
      </c>
      <c r="R29" s="171"/>
      <c r="S29" s="171" t="s">
        <v>185</v>
      </c>
      <c r="T29" s="172" t="s">
        <v>186</v>
      </c>
      <c r="U29" s="157">
        <v>0</v>
      </c>
      <c r="V29" s="157">
        <f>ROUND(E29*U29,2)</f>
        <v>0</v>
      </c>
      <c r="W29" s="157"/>
      <c r="X29" s="157" t="s">
        <v>187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294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54"/>
      <c r="B30" s="155"/>
      <c r="C30" s="192" t="s">
        <v>1275</v>
      </c>
      <c r="D30" s="187"/>
      <c r="E30" s="188">
        <v>10</v>
      </c>
      <c r="F30" s="157"/>
      <c r="G30" s="157"/>
      <c r="H30" s="157"/>
      <c r="I30" s="157"/>
      <c r="J30" s="157"/>
      <c r="K30" s="157"/>
      <c r="L30" s="157"/>
      <c r="M30" s="157"/>
      <c r="N30" s="157"/>
      <c r="O30" s="157"/>
      <c r="P30" s="157"/>
      <c r="Q30" s="157"/>
      <c r="R30" s="157"/>
      <c r="S30" s="157"/>
      <c r="T30" s="157"/>
      <c r="U30" s="157"/>
      <c r="V30" s="157"/>
      <c r="W30" s="157"/>
      <c r="X30" s="157"/>
      <c r="Y30" s="147"/>
      <c r="Z30" s="147"/>
      <c r="AA30" s="147"/>
      <c r="AB30" s="147"/>
      <c r="AC30" s="147"/>
      <c r="AD30" s="147"/>
      <c r="AE30" s="147"/>
      <c r="AF30" s="147"/>
      <c r="AG30" s="147" t="s">
        <v>225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2.5" outlineLevel="1" x14ac:dyDescent="0.2">
      <c r="A31" s="166">
        <v>11</v>
      </c>
      <c r="B31" s="167" t="s">
        <v>1280</v>
      </c>
      <c r="C31" s="183" t="s">
        <v>1281</v>
      </c>
      <c r="D31" s="168" t="s">
        <v>316</v>
      </c>
      <c r="E31" s="169">
        <v>10</v>
      </c>
      <c r="F31" s="170"/>
      <c r="G31" s="171">
        <f>ROUND(E31*F31,2)</f>
        <v>0</v>
      </c>
      <c r="H31" s="170"/>
      <c r="I31" s="171">
        <f>ROUND(E31*H31,2)</f>
        <v>0</v>
      </c>
      <c r="J31" s="170"/>
      <c r="K31" s="171">
        <f>ROUND(E31*J31,2)</f>
        <v>0</v>
      </c>
      <c r="L31" s="171">
        <v>15</v>
      </c>
      <c r="M31" s="171">
        <f>G31*(1+L31/100)</f>
        <v>0</v>
      </c>
      <c r="N31" s="171">
        <v>3.3600000000000001E-3</v>
      </c>
      <c r="O31" s="171">
        <f>ROUND(E31*N31,2)</f>
        <v>0.03</v>
      </c>
      <c r="P31" s="171">
        <v>0</v>
      </c>
      <c r="Q31" s="171">
        <f>ROUND(E31*P31,2)</f>
        <v>0</v>
      </c>
      <c r="R31" s="171"/>
      <c r="S31" s="171" t="s">
        <v>222</v>
      </c>
      <c r="T31" s="172" t="s">
        <v>223</v>
      </c>
      <c r="U31" s="157">
        <v>0.6</v>
      </c>
      <c r="V31" s="157">
        <f>ROUND(E31*U31,2)</f>
        <v>6</v>
      </c>
      <c r="W31" s="157"/>
      <c r="X31" s="157" t="s">
        <v>187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294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54"/>
      <c r="B32" s="155"/>
      <c r="C32" s="192" t="s">
        <v>1275</v>
      </c>
      <c r="D32" s="187"/>
      <c r="E32" s="188">
        <v>10</v>
      </c>
      <c r="F32" s="157"/>
      <c r="G32" s="157"/>
      <c r="H32" s="157"/>
      <c r="I32" s="157"/>
      <c r="J32" s="157"/>
      <c r="K32" s="157"/>
      <c r="L32" s="157"/>
      <c r="M32" s="157"/>
      <c r="N32" s="157"/>
      <c r="O32" s="157"/>
      <c r="P32" s="157"/>
      <c r="Q32" s="157"/>
      <c r="R32" s="157"/>
      <c r="S32" s="157"/>
      <c r="T32" s="157"/>
      <c r="U32" s="157"/>
      <c r="V32" s="157"/>
      <c r="W32" s="157"/>
      <c r="X32" s="157"/>
      <c r="Y32" s="147"/>
      <c r="Z32" s="147"/>
      <c r="AA32" s="147"/>
      <c r="AB32" s="147"/>
      <c r="AC32" s="147"/>
      <c r="AD32" s="147"/>
      <c r="AE32" s="147"/>
      <c r="AF32" s="147"/>
      <c r="AG32" s="147" t="s">
        <v>225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 x14ac:dyDescent="0.2">
      <c r="A33" s="166">
        <v>12</v>
      </c>
      <c r="B33" s="167" t="s">
        <v>1282</v>
      </c>
      <c r="C33" s="183" t="s">
        <v>1283</v>
      </c>
      <c r="D33" s="168" t="s">
        <v>221</v>
      </c>
      <c r="E33" s="169">
        <v>812.53620000000001</v>
      </c>
      <c r="F33" s="170"/>
      <c r="G33" s="171">
        <f>ROUND(E33*F33,2)</f>
        <v>0</v>
      </c>
      <c r="H33" s="170"/>
      <c r="I33" s="171">
        <f>ROUND(E33*H33,2)</f>
        <v>0</v>
      </c>
      <c r="J33" s="170"/>
      <c r="K33" s="171">
        <f>ROUND(E33*J33,2)</f>
        <v>0</v>
      </c>
      <c r="L33" s="171">
        <v>15</v>
      </c>
      <c r="M33" s="171">
        <f>G33*(1+L33/100)</f>
        <v>0</v>
      </c>
      <c r="N33" s="171">
        <v>3.0000000000000001E-5</v>
      </c>
      <c r="O33" s="171">
        <f>ROUND(E33*N33,2)</f>
        <v>0.02</v>
      </c>
      <c r="P33" s="171">
        <v>0</v>
      </c>
      <c r="Q33" s="171">
        <f>ROUND(E33*P33,2)</f>
        <v>0</v>
      </c>
      <c r="R33" s="171"/>
      <c r="S33" s="171" t="s">
        <v>222</v>
      </c>
      <c r="T33" s="172" t="s">
        <v>223</v>
      </c>
      <c r="U33" s="157">
        <v>0.317</v>
      </c>
      <c r="V33" s="157">
        <f>ROUND(E33*U33,2)</f>
        <v>257.57</v>
      </c>
      <c r="W33" s="157"/>
      <c r="X33" s="157" t="s">
        <v>187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294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54"/>
      <c r="B34" s="155"/>
      <c r="C34" s="192" t="s">
        <v>1264</v>
      </c>
      <c r="D34" s="187"/>
      <c r="E34" s="188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47"/>
      <c r="Z34" s="147"/>
      <c r="AA34" s="147"/>
      <c r="AB34" s="147"/>
      <c r="AC34" s="147"/>
      <c r="AD34" s="147"/>
      <c r="AE34" s="147"/>
      <c r="AF34" s="147"/>
      <c r="AG34" s="147" t="s">
        <v>225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2.5" outlineLevel="1" x14ac:dyDescent="0.2">
      <c r="A35" s="154"/>
      <c r="B35" s="155"/>
      <c r="C35" s="192" t="s">
        <v>1265</v>
      </c>
      <c r="D35" s="187"/>
      <c r="E35" s="188">
        <v>812.53620000000001</v>
      </c>
      <c r="F35" s="157"/>
      <c r="G35" s="157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 s="157"/>
      <c r="T35" s="157"/>
      <c r="U35" s="157"/>
      <c r="V35" s="157"/>
      <c r="W35" s="157"/>
      <c r="X35" s="157"/>
      <c r="Y35" s="147"/>
      <c r="Z35" s="147"/>
      <c r="AA35" s="147"/>
      <c r="AB35" s="147"/>
      <c r="AC35" s="147"/>
      <c r="AD35" s="147"/>
      <c r="AE35" s="147"/>
      <c r="AF35" s="147"/>
      <c r="AG35" s="147" t="s">
        <v>225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22.5" outlineLevel="1" x14ac:dyDescent="0.2">
      <c r="A36" s="166">
        <v>13</v>
      </c>
      <c r="B36" s="167" t="s">
        <v>1282</v>
      </c>
      <c r="C36" s="183" t="s">
        <v>1283</v>
      </c>
      <c r="D36" s="168" t="s">
        <v>221</v>
      </c>
      <c r="E36" s="169">
        <v>144.87119999999999</v>
      </c>
      <c r="F36" s="170"/>
      <c r="G36" s="171">
        <f>ROUND(E36*F36,2)</f>
        <v>0</v>
      </c>
      <c r="H36" s="170"/>
      <c r="I36" s="171">
        <f>ROUND(E36*H36,2)</f>
        <v>0</v>
      </c>
      <c r="J36" s="170"/>
      <c r="K36" s="171">
        <f>ROUND(E36*J36,2)</f>
        <v>0</v>
      </c>
      <c r="L36" s="171">
        <v>15</v>
      </c>
      <c r="M36" s="171">
        <f>G36*(1+L36/100)</f>
        <v>0</v>
      </c>
      <c r="N36" s="171">
        <v>3.0000000000000001E-5</v>
      </c>
      <c r="O36" s="171">
        <f>ROUND(E36*N36,2)</f>
        <v>0</v>
      </c>
      <c r="P36" s="171">
        <v>0</v>
      </c>
      <c r="Q36" s="171">
        <f>ROUND(E36*P36,2)</f>
        <v>0</v>
      </c>
      <c r="R36" s="171"/>
      <c r="S36" s="171" t="s">
        <v>222</v>
      </c>
      <c r="T36" s="172" t="s">
        <v>223</v>
      </c>
      <c r="U36" s="157">
        <v>0.317</v>
      </c>
      <c r="V36" s="157">
        <f>ROUND(E36*U36,2)</f>
        <v>45.92</v>
      </c>
      <c r="W36" s="157"/>
      <c r="X36" s="157" t="s">
        <v>187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294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outlineLevel="1" x14ac:dyDescent="0.2">
      <c r="A37" s="154"/>
      <c r="B37" s="155"/>
      <c r="C37" s="192" t="s">
        <v>1266</v>
      </c>
      <c r="D37" s="187"/>
      <c r="E37" s="188">
        <v>94.998000000000005</v>
      </c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157"/>
      <c r="S37" s="157"/>
      <c r="T37" s="157"/>
      <c r="U37" s="157"/>
      <c r="V37" s="157"/>
      <c r="W37" s="157"/>
      <c r="X37" s="157"/>
      <c r="Y37" s="147"/>
      <c r="Z37" s="147"/>
      <c r="AA37" s="147"/>
      <c r="AB37" s="147"/>
      <c r="AC37" s="147"/>
      <c r="AD37" s="147"/>
      <c r="AE37" s="147"/>
      <c r="AF37" s="147"/>
      <c r="AG37" s="147" t="s">
        <v>225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54"/>
      <c r="B38" s="155"/>
      <c r="C38" s="192" t="s">
        <v>1267</v>
      </c>
      <c r="D38" s="187"/>
      <c r="E38" s="188">
        <v>25.3752</v>
      </c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47"/>
      <c r="Z38" s="147"/>
      <c r="AA38" s="147"/>
      <c r="AB38" s="147"/>
      <c r="AC38" s="147"/>
      <c r="AD38" s="147"/>
      <c r="AE38" s="147"/>
      <c r="AF38" s="147"/>
      <c r="AG38" s="147" t="s">
        <v>225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2.5" outlineLevel="1" x14ac:dyDescent="0.2">
      <c r="A39" s="154"/>
      <c r="B39" s="155"/>
      <c r="C39" s="192" t="s">
        <v>1268</v>
      </c>
      <c r="D39" s="187"/>
      <c r="E39" s="188">
        <v>24.498000000000001</v>
      </c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47"/>
      <c r="Z39" s="147"/>
      <c r="AA39" s="147"/>
      <c r="AB39" s="147"/>
      <c r="AC39" s="147"/>
      <c r="AD39" s="147"/>
      <c r="AE39" s="147"/>
      <c r="AF39" s="147"/>
      <c r="AG39" s="147" t="s">
        <v>225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22.5" outlineLevel="1" x14ac:dyDescent="0.2">
      <c r="A40" s="166">
        <v>14</v>
      </c>
      <c r="B40" s="167" t="s">
        <v>1284</v>
      </c>
      <c r="C40" s="183" t="s">
        <v>1285</v>
      </c>
      <c r="D40" s="168" t="s">
        <v>221</v>
      </c>
      <c r="E40" s="169">
        <v>3.6</v>
      </c>
      <c r="F40" s="170"/>
      <c r="G40" s="171">
        <f>ROUND(E40*F40,2)</f>
        <v>0</v>
      </c>
      <c r="H40" s="170"/>
      <c r="I40" s="171">
        <f>ROUND(E40*H40,2)</f>
        <v>0</v>
      </c>
      <c r="J40" s="170"/>
      <c r="K40" s="171">
        <f>ROUND(E40*J40,2)</f>
        <v>0</v>
      </c>
      <c r="L40" s="171">
        <v>15</v>
      </c>
      <c r="M40" s="171">
        <f>G40*(1+L40/100)</f>
        <v>0</v>
      </c>
      <c r="N40" s="171">
        <v>3.0000000000000001E-5</v>
      </c>
      <c r="O40" s="171">
        <f>ROUND(E40*N40,2)</f>
        <v>0</v>
      </c>
      <c r="P40" s="171">
        <v>0</v>
      </c>
      <c r="Q40" s="171">
        <f>ROUND(E40*P40,2)</f>
        <v>0</v>
      </c>
      <c r="R40" s="171"/>
      <c r="S40" s="171" t="s">
        <v>222</v>
      </c>
      <c r="T40" s="172" t="s">
        <v>223</v>
      </c>
      <c r="U40" s="157">
        <v>0.32</v>
      </c>
      <c r="V40" s="157">
        <f>ROUND(E40*U40,2)</f>
        <v>1.1499999999999999</v>
      </c>
      <c r="W40" s="157"/>
      <c r="X40" s="157" t="s">
        <v>187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294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54"/>
      <c r="B41" s="155"/>
      <c r="C41" s="192" t="s">
        <v>1286</v>
      </c>
      <c r="D41" s="187"/>
      <c r="E41" s="188">
        <v>3.6</v>
      </c>
      <c r="F41" s="157"/>
      <c r="G41" s="157"/>
      <c r="H41" s="157"/>
      <c r="I41" s="157"/>
      <c r="J41" s="157"/>
      <c r="K41" s="157"/>
      <c r="L41" s="157"/>
      <c r="M41" s="157"/>
      <c r="N41" s="157"/>
      <c r="O41" s="157"/>
      <c r="P41" s="157"/>
      <c r="Q41" s="157"/>
      <c r="R41" s="157"/>
      <c r="S41" s="157"/>
      <c r="T41" s="157"/>
      <c r="U41" s="157"/>
      <c r="V41" s="157"/>
      <c r="W41" s="157"/>
      <c r="X41" s="157"/>
      <c r="Y41" s="147"/>
      <c r="Z41" s="147"/>
      <c r="AA41" s="147"/>
      <c r="AB41" s="147"/>
      <c r="AC41" s="147"/>
      <c r="AD41" s="147"/>
      <c r="AE41" s="147"/>
      <c r="AF41" s="147"/>
      <c r="AG41" s="147" t="s">
        <v>225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2.5" outlineLevel="1" x14ac:dyDescent="0.2">
      <c r="A42" s="166">
        <v>15</v>
      </c>
      <c r="B42" s="167" t="s">
        <v>1287</v>
      </c>
      <c r="C42" s="183" t="s">
        <v>1288</v>
      </c>
      <c r="D42" s="168" t="s">
        <v>381</v>
      </c>
      <c r="E42" s="169">
        <v>398.32</v>
      </c>
      <c r="F42" s="170"/>
      <c r="G42" s="171">
        <f>ROUND(E42*F42,2)</f>
        <v>0</v>
      </c>
      <c r="H42" s="170"/>
      <c r="I42" s="171">
        <f>ROUND(E42*H42,2)</f>
        <v>0</v>
      </c>
      <c r="J42" s="170"/>
      <c r="K42" s="171">
        <f>ROUND(E42*J42,2)</f>
        <v>0</v>
      </c>
      <c r="L42" s="171">
        <v>15</v>
      </c>
      <c r="M42" s="171">
        <f>G42*(1+L42/100)</f>
        <v>0</v>
      </c>
      <c r="N42" s="171">
        <v>1.5200000000000001E-3</v>
      </c>
      <c r="O42" s="171">
        <f>ROUND(E42*N42,2)</f>
        <v>0.61</v>
      </c>
      <c r="P42" s="171">
        <v>0</v>
      </c>
      <c r="Q42" s="171">
        <f>ROUND(E42*P42,2)</f>
        <v>0</v>
      </c>
      <c r="R42" s="171"/>
      <c r="S42" s="171" t="s">
        <v>222</v>
      </c>
      <c r="T42" s="172" t="s">
        <v>223</v>
      </c>
      <c r="U42" s="157">
        <v>0.252</v>
      </c>
      <c r="V42" s="157">
        <f>ROUND(E42*U42,2)</f>
        <v>100.38</v>
      </c>
      <c r="W42" s="157"/>
      <c r="X42" s="157" t="s">
        <v>187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294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2.5" outlineLevel="1" x14ac:dyDescent="0.2">
      <c r="A43" s="154"/>
      <c r="B43" s="155"/>
      <c r="C43" s="192" t="s">
        <v>1289</v>
      </c>
      <c r="D43" s="187"/>
      <c r="E43" s="188">
        <v>316.66000000000003</v>
      </c>
      <c r="F43" s="157"/>
      <c r="G43" s="157"/>
      <c r="H43" s="157"/>
      <c r="I43" s="157"/>
      <c r="J43" s="157"/>
      <c r="K43" s="157"/>
      <c r="L43" s="157"/>
      <c r="M43" s="157"/>
      <c r="N43" s="157"/>
      <c r="O43" s="157"/>
      <c r="P43" s="157"/>
      <c r="Q43" s="157"/>
      <c r="R43" s="157"/>
      <c r="S43" s="157"/>
      <c r="T43" s="157"/>
      <c r="U43" s="157"/>
      <c r="V43" s="157"/>
      <c r="W43" s="157"/>
      <c r="X43" s="157"/>
      <c r="Y43" s="147"/>
      <c r="Z43" s="147"/>
      <c r="AA43" s="147"/>
      <c r="AB43" s="147"/>
      <c r="AC43" s="147"/>
      <c r="AD43" s="147"/>
      <c r="AE43" s="147"/>
      <c r="AF43" s="147"/>
      <c r="AG43" s="147" t="s">
        <v>225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ht="22.5" outlineLevel="1" x14ac:dyDescent="0.2">
      <c r="A44" s="154"/>
      <c r="B44" s="155"/>
      <c r="C44" s="192" t="s">
        <v>1290</v>
      </c>
      <c r="D44" s="187"/>
      <c r="E44" s="188">
        <v>81.66</v>
      </c>
      <c r="F44" s="157"/>
      <c r="G44" s="157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/>
      <c r="W44" s="157"/>
      <c r="X44" s="157"/>
      <c r="Y44" s="147"/>
      <c r="Z44" s="147"/>
      <c r="AA44" s="147"/>
      <c r="AB44" s="147"/>
      <c r="AC44" s="147"/>
      <c r="AD44" s="147"/>
      <c r="AE44" s="147"/>
      <c r="AF44" s="147"/>
      <c r="AG44" s="147" t="s">
        <v>225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73">
        <v>16</v>
      </c>
      <c r="B45" s="174" t="s">
        <v>1291</v>
      </c>
      <c r="C45" s="182" t="s">
        <v>1292</v>
      </c>
      <c r="D45" s="175" t="s">
        <v>381</v>
      </c>
      <c r="E45" s="176">
        <v>11.8</v>
      </c>
      <c r="F45" s="177"/>
      <c r="G45" s="178">
        <f>ROUND(E45*F45,2)</f>
        <v>0</v>
      </c>
      <c r="H45" s="177"/>
      <c r="I45" s="178">
        <f>ROUND(E45*H45,2)</f>
        <v>0</v>
      </c>
      <c r="J45" s="177"/>
      <c r="K45" s="178">
        <f>ROUND(E45*J45,2)</f>
        <v>0</v>
      </c>
      <c r="L45" s="178">
        <v>15</v>
      </c>
      <c r="M45" s="178">
        <f>G45*(1+L45/100)</f>
        <v>0</v>
      </c>
      <c r="N45" s="178">
        <v>1.8400000000000001E-3</v>
      </c>
      <c r="O45" s="178">
        <f>ROUND(E45*N45,2)</f>
        <v>0.02</v>
      </c>
      <c r="P45" s="178">
        <v>0</v>
      </c>
      <c r="Q45" s="178">
        <f>ROUND(E45*P45,2)</f>
        <v>0</v>
      </c>
      <c r="R45" s="178"/>
      <c r="S45" s="178" t="s">
        <v>222</v>
      </c>
      <c r="T45" s="179" t="s">
        <v>223</v>
      </c>
      <c r="U45" s="157">
        <v>0.25</v>
      </c>
      <c r="V45" s="157">
        <f>ROUND(E45*U45,2)</f>
        <v>2.95</v>
      </c>
      <c r="W45" s="157"/>
      <c r="X45" s="157" t="s">
        <v>187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294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2.5" outlineLevel="1" x14ac:dyDescent="0.2">
      <c r="A46" s="166">
        <v>17</v>
      </c>
      <c r="B46" s="167" t="s">
        <v>1293</v>
      </c>
      <c r="C46" s="183" t="s">
        <v>1294</v>
      </c>
      <c r="D46" s="168" t="s">
        <v>381</v>
      </c>
      <c r="E46" s="169">
        <v>81.66</v>
      </c>
      <c r="F46" s="170"/>
      <c r="G46" s="171">
        <f>ROUND(E46*F46,2)</f>
        <v>0</v>
      </c>
      <c r="H46" s="170"/>
      <c r="I46" s="171">
        <f>ROUND(E46*H46,2)</f>
        <v>0</v>
      </c>
      <c r="J46" s="170"/>
      <c r="K46" s="171">
        <f>ROUND(E46*J46,2)</f>
        <v>0</v>
      </c>
      <c r="L46" s="171">
        <v>15</v>
      </c>
      <c r="M46" s="171">
        <f>G46*(1+L46/100)</f>
        <v>0</v>
      </c>
      <c r="N46" s="171">
        <v>5.8E-4</v>
      </c>
      <c r="O46" s="171">
        <f>ROUND(E46*N46,2)</f>
        <v>0.05</v>
      </c>
      <c r="P46" s="171">
        <v>0</v>
      </c>
      <c r="Q46" s="171">
        <f>ROUND(E46*P46,2)</f>
        <v>0</v>
      </c>
      <c r="R46" s="171"/>
      <c r="S46" s="171" t="s">
        <v>222</v>
      </c>
      <c r="T46" s="172" t="s">
        <v>223</v>
      </c>
      <c r="U46" s="157">
        <v>0.189</v>
      </c>
      <c r="V46" s="157">
        <f>ROUND(E46*U46,2)</f>
        <v>15.43</v>
      </c>
      <c r="W46" s="157"/>
      <c r="X46" s="157" t="s">
        <v>187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294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1" x14ac:dyDescent="0.2">
      <c r="A47" s="154"/>
      <c r="B47" s="155"/>
      <c r="C47" s="192" t="s">
        <v>1290</v>
      </c>
      <c r="D47" s="187"/>
      <c r="E47" s="188">
        <v>81.66</v>
      </c>
      <c r="F47" s="157"/>
      <c r="G47" s="157"/>
      <c r="H47" s="157"/>
      <c r="I47" s="157"/>
      <c r="J47" s="157"/>
      <c r="K47" s="157"/>
      <c r="L47" s="157"/>
      <c r="M47" s="157"/>
      <c r="N47" s="157"/>
      <c r="O47" s="157"/>
      <c r="P47" s="157"/>
      <c r="Q47" s="157"/>
      <c r="R47" s="157"/>
      <c r="S47" s="157"/>
      <c r="T47" s="157"/>
      <c r="U47" s="157"/>
      <c r="V47" s="157"/>
      <c r="W47" s="157"/>
      <c r="X47" s="157"/>
      <c r="Y47" s="147"/>
      <c r="Z47" s="147"/>
      <c r="AA47" s="147"/>
      <c r="AB47" s="147"/>
      <c r="AC47" s="147"/>
      <c r="AD47" s="147"/>
      <c r="AE47" s="147"/>
      <c r="AF47" s="147"/>
      <c r="AG47" s="147" t="s">
        <v>225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1" x14ac:dyDescent="0.2">
      <c r="A48" s="166">
        <v>18</v>
      </c>
      <c r="B48" s="167" t="s">
        <v>1295</v>
      </c>
      <c r="C48" s="183" t="s">
        <v>1296</v>
      </c>
      <c r="D48" s="168" t="s">
        <v>381</v>
      </c>
      <c r="E48" s="169">
        <v>398.32</v>
      </c>
      <c r="F48" s="170"/>
      <c r="G48" s="171">
        <f>ROUND(E48*F48,2)</f>
        <v>0</v>
      </c>
      <c r="H48" s="170"/>
      <c r="I48" s="171">
        <f>ROUND(E48*H48,2)</f>
        <v>0</v>
      </c>
      <c r="J48" s="170"/>
      <c r="K48" s="171">
        <f>ROUND(E48*J48,2)</f>
        <v>0</v>
      </c>
      <c r="L48" s="171">
        <v>15</v>
      </c>
      <c r="M48" s="171">
        <f>G48*(1+L48/100)</f>
        <v>0</v>
      </c>
      <c r="N48" s="171">
        <v>7.6000000000000004E-4</v>
      </c>
      <c r="O48" s="171">
        <f>ROUND(E48*N48,2)</f>
        <v>0.3</v>
      </c>
      <c r="P48" s="171">
        <v>0</v>
      </c>
      <c r="Q48" s="171">
        <f>ROUND(E48*P48,2)</f>
        <v>0</v>
      </c>
      <c r="R48" s="171"/>
      <c r="S48" s="171" t="s">
        <v>222</v>
      </c>
      <c r="T48" s="172" t="s">
        <v>223</v>
      </c>
      <c r="U48" s="157">
        <v>0.189</v>
      </c>
      <c r="V48" s="157">
        <f>ROUND(E48*U48,2)</f>
        <v>75.28</v>
      </c>
      <c r="W48" s="157"/>
      <c r="X48" s="157" t="s">
        <v>187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294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22.5" outlineLevel="1" x14ac:dyDescent="0.2">
      <c r="A49" s="154"/>
      <c r="B49" s="155"/>
      <c r="C49" s="192" t="s">
        <v>1289</v>
      </c>
      <c r="D49" s="187"/>
      <c r="E49" s="188">
        <v>316.66000000000003</v>
      </c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W49" s="157"/>
      <c r="X49" s="157"/>
      <c r="Y49" s="147"/>
      <c r="Z49" s="147"/>
      <c r="AA49" s="147"/>
      <c r="AB49" s="147"/>
      <c r="AC49" s="147"/>
      <c r="AD49" s="147"/>
      <c r="AE49" s="147"/>
      <c r="AF49" s="147"/>
      <c r="AG49" s="147" t="s">
        <v>225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ht="22.5" outlineLevel="1" x14ac:dyDescent="0.2">
      <c r="A50" s="154"/>
      <c r="B50" s="155"/>
      <c r="C50" s="192" t="s">
        <v>1290</v>
      </c>
      <c r="D50" s="187"/>
      <c r="E50" s="188">
        <v>81.66</v>
      </c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47"/>
      <c r="Z50" s="147"/>
      <c r="AA50" s="147"/>
      <c r="AB50" s="147"/>
      <c r="AC50" s="147"/>
      <c r="AD50" s="147"/>
      <c r="AE50" s="147"/>
      <c r="AF50" s="147"/>
      <c r="AG50" s="147" t="s">
        <v>225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22.5" outlineLevel="1" x14ac:dyDescent="0.2">
      <c r="A51" s="166">
        <v>19</v>
      </c>
      <c r="B51" s="167" t="s">
        <v>1297</v>
      </c>
      <c r="C51" s="183" t="s">
        <v>1298</v>
      </c>
      <c r="D51" s="168" t="s">
        <v>381</v>
      </c>
      <c r="E51" s="169">
        <v>482.904</v>
      </c>
      <c r="F51" s="170"/>
      <c r="G51" s="171">
        <f>ROUND(E51*F51,2)</f>
        <v>0</v>
      </c>
      <c r="H51" s="170"/>
      <c r="I51" s="171">
        <f>ROUND(E51*H51,2)</f>
        <v>0</v>
      </c>
      <c r="J51" s="170"/>
      <c r="K51" s="171">
        <f>ROUND(E51*J51,2)</f>
        <v>0</v>
      </c>
      <c r="L51" s="171">
        <v>15</v>
      </c>
      <c r="M51" s="171">
        <f>G51*(1+L51/100)</f>
        <v>0</v>
      </c>
      <c r="N51" s="171">
        <v>7.6000000000000004E-4</v>
      </c>
      <c r="O51" s="171">
        <f>ROUND(E51*N51,2)</f>
        <v>0.37</v>
      </c>
      <c r="P51" s="171">
        <v>0</v>
      </c>
      <c r="Q51" s="171">
        <f>ROUND(E51*P51,2)</f>
        <v>0</v>
      </c>
      <c r="R51" s="171"/>
      <c r="S51" s="171" t="s">
        <v>222</v>
      </c>
      <c r="T51" s="172" t="s">
        <v>223</v>
      </c>
      <c r="U51" s="157">
        <v>0.189</v>
      </c>
      <c r="V51" s="157">
        <f>ROUND(E51*U51,2)</f>
        <v>91.27</v>
      </c>
      <c r="W51" s="157"/>
      <c r="X51" s="157" t="s">
        <v>187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294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ht="22.5" outlineLevel="1" x14ac:dyDescent="0.2">
      <c r="A52" s="154"/>
      <c r="B52" s="155"/>
      <c r="C52" s="192" t="s">
        <v>1289</v>
      </c>
      <c r="D52" s="187"/>
      <c r="E52" s="188">
        <v>316.66000000000003</v>
      </c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47"/>
      <c r="Z52" s="147"/>
      <c r="AA52" s="147"/>
      <c r="AB52" s="147"/>
      <c r="AC52" s="147"/>
      <c r="AD52" s="147"/>
      <c r="AE52" s="147"/>
      <c r="AF52" s="147"/>
      <c r="AG52" s="147" t="s">
        <v>225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ht="22.5" outlineLevel="1" x14ac:dyDescent="0.2">
      <c r="A53" s="154"/>
      <c r="B53" s="155"/>
      <c r="C53" s="192" t="s">
        <v>1299</v>
      </c>
      <c r="D53" s="187"/>
      <c r="E53" s="188">
        <v>84.58</v>
      </c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47"/>
      <c r="Z53" s="147"/>
      <c r="AA53" s="147"/>
      <c r="AB53" s="147"/>
      <c r="AC53" s="147"/>
      <c r="AD53" s="147"/>
      <c r="AE53" s="147"/>
      <c r="AF53" s="147"/>
      <c r="AG53" s="147" t="s">
        <v>225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ht="22.5" outlineLevel="1" x14ac:dyDescent="0.2">
      <c r="A54" s="154"/>
      <c r="B54" s="155"/>
      <c r="C54" s="192" t="s">
        <v>1290</v>
      </c>
      <c r="D54" s="187"/>
      <c r="E54" s="188">
        <v>81.66</v>
      </c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47"/>
      <c r="Z54" s="147"/>
      <c r="AA54" s="147"/>
      <c r="AB54" s="147"/>
      <c r="AC54" s="147"/>
      <c r="AD54" s="147"/>
      <c r="AE54" s="147"/>
      <c r="AF54" s="147"/>
      <c r="AG54" s="147" t="s">
        <v>225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2.5" outlineLevel="1" x14ac:dyDescent="0.2">
      <c r="A55" s="173">
        <v>20</v>
      </c>
      <c r="B55" s="174" t="s">
        <v>1300</v>
      </c>
      <c r="C55" s="182" t="s">
        <v>1301</v>
      </c>
      <c r="D55" s="175" t="s">
        <v>316</v>
      </c>
      <c r="E55" s="176">
        <v>6</v>
      </c>
      <c r="F55" s="177"/>
      <c r="G55" s="178">
        <f>ROUND(E55*F55,2)</f>
        <v>0</v>
      </c>
      <c r="H55" s="177"/>
      <c r="I55" s="178">
        <f>ROUND(E55*H55,2)</f>
        <v>0</v>
      </c>
      <c r="J55" s="177"/>
      <c r="K55" s="178">
        <f>ROUND(E55*J55,2)</f>
        <v>0</v>
      </c>
      <c r="L55" s="178">
        <v>15</v>
      </c>
      <c r="M55" s="178">
        <f>G55*(1+L55/100)</f>
        <v>0</v>
      </c>
      <c r="N55" s="178">
        <v>1.1999999999999999E-3</v>
      </c>
      <c r="O55" s="178">
        <f>ROUND(E55*N55,2)</f>
        <v>0.01</v>
      </c>
      <c r="P55" s="178">
        <v>0</v>
      </c>
      <c r="Q55" s="178">
        <f>ROUND(E55*P55,2)</f>
        <v>0</v>
      </c>
      <c r="R55" s="178"/>
      <c r="S55" s="178" t="s">
        <v>222</v>
      </c>
      <c r="T55" s="179" t="s">
        <v>223</v>
      </c>
      <c r="U55" s="157">
        <v>0.6</v>
      </c>
      <c r="V55" s="157">
        <f>ROUND(E55*U55,2)</f>
        <v>3.6</v>
      </c>
      <c r="W55" s="157"/>
      <c r="X55" s="157" t="s">
        <v>187</v>
      </c>
      <c r="Y55" s="147"/>
      <c r="Z55" s="147"/>
      <c r="AA55" s="147"/>
      <c r="AB55" s="147"/>
      <c r="AC55" s="147"/>
      <c r="AD55" s="147"/>
      <c r="AE55" s="147"/>
      <c r="AF55" s="147"/>
      <c r="AG55" s="147" t="s">
        <v>294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66">
        <v>21</v>
      </c>
      <c r="B56" s="167" t="s">
        <v>1302</v>
      </c>
      <c r="C56" s="183" t="s">
        <v>1303</v>
      </c>
      <c r="D56" s="168" t="s">
        <v>316</v>
      </c>
      <c r="E56" s="169">
        <v>24</v>
      </c>
      <c r="F56" s="170"/>
      <c r="G56" s="171">
        <f>ROUND(E56*F56,2)</f>
        <v>0</v>
      </c>
      <c r="H56" s="170"/>
      <c r="I56" s="171">
        <f>ROUND(E56*H56,2)</f>
        <v>0</v>
      </c>
      <c r="J56" s="170"/>
      <c r="K56" s="171">
        <f>ROUND(E56*J56,2)</f>
        <v>0</v>
      </c>
      <c r="L56" s="171">
        <v>15</v>
      </c>
      <c r="M56" s="171">
        <f>G56*(1+L56/100)</f>
        <v>0</v>
      </c>
      <c r="N56" s="171">
        <v>1E-4</v>
      </c>
      <c r="O56" s="171">
        <f>ROUND(E56*N56,2)</f>
        <v>0</v>
      </c>
      <c r="P56" s="171">
        <v>0</v>
      </c>
      <c r="Q56" s="171">
        <f>ROUND(E56*P56,2)</f>
        <v>0</v>
      </c>
      <c r="R56" s="171"/>
      <c r="S56" s="171" t="s">
        <v>222</v>
      </c>
      <c r="T56" s="172" t="s">
        <v>223</v>
      </c>
      <c r="U56" s="157">
        <v>0.13</v>
      </c>
      <c r="V56" s="157">
        <f>ROUND(E56*U56,2)</f>
        <v>3.12</v>
      </c>
      <c r="W56" s="157"/>
      <c r="X56" s="157" t="s">
        <v>187</v>
      </c>
      <c r="Y56" s="147"/>
      <c r="Z56" s="147"/>
      <c r="AA56" s="147"/>
      <c r="AB56" s="147"/>
      <c r="AC56" s="147"/>
      <c r="AD56" s="147"/>
      <c r="AE56" s="147"/>
      <c r="AF56" s="147"/>
      <c r="AG56" s="147" t="s">
        <v>294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54"/>
      <c r="B57" s="155"/>
      <c r="C57" s="192" t="s">
        <v>1304</v>
      </c>
      <c r="D57" s="187"/>
      <c r="E57" s="188">
        <v>24</v>
      </c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47"/>
      <c r="Z57" s="147"/>
      <c r="AA57" s="147"/>
      <c r="AB57" s="147"/>
      <c r="AC57" s="147"/>
      <c r="AD57" s="147"/>
      <c r="AE57" s="147"/>
      <c r="AF57" s="147"/>
      <c r="AG57" s="147" t="s">
        <v>225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66">
        <v>22</v>
      </c>
      <c r="B58" s="167" t="s">
        <v>1305</v>
      </c>
      <c r="C58" s="183" t="s">
        <v>1306</v>
      </c>
      <c r="D58" s="168" t="s">
        <v>221</v>
      </c>
      <c r="E58" s="169">
        <v>812.53620000000001</v>
      </c>
      <c r="F58" s="170"/>
      <c r="G58" s="171">
        <f>ROUND(E58*F58,2)</f>
        <v>0</v>
      </c>
      <c r="H58" s="170"/>
      <c r="I58" s="171">
        <f>ROUND(E58*H58,2)</f>
        <v>0</v>
      </c>
      <c r="J58" s="170"/>
      <c r="K58" s="171">
        <f>ROUND(E58*J58,2)</f>
        <v>0</v>
      </c>
      <c r="L58" s="171">
        <v>15</v>
      </c>
      <c r="M58" s="171">
        <f>G58*(1+L58/100)</f>
        <v>0</v>
      </c>
      <c r="N58" s="171">
        <v>0</v>
      </c>
      <c r="O58" s="171">
        <f>ROUND(E58*N58,2)</f>
        <v>0</v>
      </c>
      <c r="P58" s="171">
        <v>0</v>
      </c>
      <c r="Q58" s="171">
        <f>ROUND(E58*P58,2)</f>
        <v>0</v>
      </c>
      <c r="R58" s="171"/>
      <c r="S58" s="171" t="s">
        <v>222</v>
      </c>
      <c r="T58" s="172" t="s">
        <v>223</v>
      </c>
      <c r="U58" s="157">
        <v>0.1</v>
      </c>
      <c r="V58" s="157">
        <f>ROUND(E58*U58,2)</f>
        <v>81.25</v>
      </c>
      <c r="W58" s="157"/>
      <c r="X58" s="157" t="s">
        <v>187</v>
      </c>
      <c r="Y58" s="147"/>
      <c r="Z58" s="147"/>
      <c r="AA58" s="147"/>
      <c r="AB58" s="147"/>
      <c r="AC58" s="147"/>
      <c r="AD58" s="147"/>
      <c r="AE58" s="147"/>
      <c r="AF58" s="147"/>
      <c r="AG58" s="147" t="s">
        <v>294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54"/>
      <c r="B59" s="155"/>
      <c r="C59" s="192" t="s">
        <v>1264</v>
      </c>
      <c r="D59" s="187"/>
      <c r="E59" s="188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47"/>
      <c r="Z59" s="147"/>
      <c r="AA59" s="147"/>
      <c r="AB59" s="147"/>
      <c r="AC59" s="147"/>
      <c r="AD59" s="147"/>
      <c r="AE59" s="147"/>
      <c r="AF59" s="147"/>
      <c r="AG59" s="147" t="s">
        <v>225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22.5" outlineLevel="1" x14ac:dyDescent="0.2">
      <c r="A60" s="154"/>
      <c r="B60" s="155"/>
      <c r="C60" s="192" t="s">
        <v>1265</v>
      </c>
      <c r="D60" s="187"/>
      <c r="E60" s="188">
        <v>812.54</v>
      </c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47"/>
      <c r="Z60" s="147"/>
      <c r="AA60" s="147"/>
      <c r="AB60" s="147"/>
      <c r="AC60" s="147"/>
      <c r="AD60" s="147"/>
      <c r="AE60" s="147"/>
      <c r="AF60" s="147"/>
      <c r="AG60" s="147" t="s">
        <v>225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66">
        <v>23</v>
      </c>
      <c r="B61" s="167" t="s">
        <v>1305</v>
      </c>
      <c r="C61" s="183" t="s">
        <v>1306</v>
      </c>
      <c r="D61" s="168" t="s">
        <v>221</v>
      </c>
      <c r="E61" s="169">
        <v>184.9956</v>
      </c>
      <c r="F61" s="170"/>
      <c r="G61" s="171">
        <f>ROUND(E61*F61,2)</f>
        <v>0</v>
      </c>
      <c r="H61" s="170"/>
      <c r="I61" s="171">
        <f>ROUND(E61*H61,2)</f>
        <v>0</v>
      </c>
      <c r="J61" s="170"/>
      <c r="K61" s="171">
        <f>ROUND(E61*J61,2)</f>
        <v>0</v>
      </c>
      <c r="L61" s="171">
        <v>15</v>
      </c>
      <c r="M61" s="171">
        <f>G61*(1+L61/100)</f>
        <v>0</v>
      </c>
      <c r="N61" s="171">
        <v>0</v>
      </c>
      <c r="O61" s="171">
        <f>ROUND(E61*N61,2)</f>
        <v>0</v>
      </c>
      <c r="P61" s="171">
        <v>0</v>
      </c>
      <c r="Q61" s="171">
        <f>ROUND(E61*P61,2)</f>
        <v>0</v>
      </c>
      <c r="R61" s="171"/>
      <c r="S61" s="171" t="s">
        <v>222</v>
      </c>
      <c r="T61" s="172" t="s">
        <v>223</v>
      </c>
      <c r="U61" s="157">
        <v>0.1</v>
      </c>
      <c r="V61" s="157">
        <f>ROUND(E61*U61,2)</f>
        <v>18.5</v>
      </c>
      <c r="W61" s="157"/>
      <c r="X61" s="157" t="s">
        <v>187</v>
      </c>
      <c r="Y61" s="147"/>
      <c r="Z61" s="147"/>
      <c r="AA61" s="147"/>
      <c r="AB61" s="147"/>
      <c r="AC61" s="147"/>
      <c r="AD61" s="147"/>
      <c r="AE61" s="147"/>
      <c r="AF61" s="147"/>
      <c r="AG61" s="147" t="s">
        <v>294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22.5" outlineLevel="1" x14ac:dyDescent="0.2">
      <c r="A62" s="154"/>
      <c r="B62" s="155"/>
      <c r="C62" s="192" t="s">
        <v>1307</v>
      </c>
      <c r="D62" s="187"/>
      <c r="E62" s="188">
        <v>126.66</v>
      </c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47"/>
      <c r="Z62" s="147"/>
      <c r="AA62" s="147"/>
      <c r="AB62" s="147"/>
      <c r="AC62" s="147"/>
      <c r="AD62" s="147"/>
      <c r="AE62" s="147"/>
      <c r="AF62" s="147"/>
      <c r="AG62" s="147" t="s">
        <v>225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ht="22.5" outlineLevel="1" x14ac:dyDescent="0.2">
      <c r="A63" s="154"/>
      <c r="B63" s="155"/>
      <c r="C63" s="192" t="s">
        <v>1308</v>
      </c>
      <c r="D63" s="187"/>
      <c r="E63" s="188">
        <v>33.83</v>
      </c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47"/>
      <c r="Z63" s="147"/>
      <c r="AA63" s="147"/>
      <c r="AB63" s="147"/>
      <c r="AC63" s="147"/>
      <c r="AD63" s="147"/>
      <c r="AE63" s="147"/>
      <c r="AF63" s="147"/>
      <c r="AG63" s="147" t="s">
        <v>225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ht="22.5" outlineLevel="1" x14ac:dyDescent="0.2">
      <c r="A64" s="154"/>
      <c r="B64" s="155"/>
      <c r="C64" s="192" t="s">
        <v>1268</v>
      </c>
      <c r="D64" s="187"/>
      <c r="E64" s="188">
        <v>24.5</v>
      </c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47"/>
      <c r="Z64" s="147"/>
      <c r="AA64" s="147"/>
      <c r="AB64" s="147"/>
      <c r="AC64" s="147"/>
      <c r="AD64" s="147"/>
      <c r="AE64" s="147"/>
      <c r="AF64" s="147"/>
      <c r="AG64" s="147" t="s">
        <v>225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66">
        <v>24</v>
      </c>
      <c r="B65" s="167" t="s">
        <v>1309</v>
      </c>
      <c r="C65" s="183" t="s">
        <v>1310</v>
      </c>
      <c r="D65" s="168" t="s">
        <v>316</v>
      </c>
      <c r="E65" s="169">
        <v>1630</v>
      </c>
      <c r="F65" s="170"/>
      <c r="G65" s="171">
        <f>ROUND(E65*F65,2)</f>
        <v>0</v>
      </c>
      <c r="H65" s="170"/>
      <c r="I65" s="171">
        <f>ROUND(E65*H65,2)</f>
        <v>0</v>
      </c>
      <c r="J65" s="170"/>
      <c r="K65" s="171">
        <f>ROUND(E65*J65,2)</f>
        <v>0</v>
      </c>
      <c r="L65" s="171">
        <v>15</v>
      </c>
      <c r="M65" s="171">
        <f>G65*(1+L65/100)</f>
        <v>0</v>
      </c>
      <c r="N65" s="171">
        <v>5.0000000000000002E-5</v>
      </c>
      <c r="O65" s="171">
        <f>ROUND(E65*N65,2)</f>
        <v>0.08</v>
      </c>
      <c r="P65" s="171">
        <v>0</v>
      </c>
      <c r="Q65" s="171">
        <f>ROUND(E65*P65,2)</f>
        <v>0</v>
      </c>
      <c r="R65" s="171"/>
      <c r="S65" s="171" t="s">
        <v>222</v>
      </c>
      <c r="T65" s="172" t="s">
        <v>223</v>
      </c>
      <c r="U65" s="157">
        <v>0.14000000000000001</v>
      </c>
      <c r="V65" s="157">
        <f>ROUND(E65*U65,2)</f>
        <v>228.2</v>
      </c>
      <c r="W65" s="157"/>
      <c r="X65" s="157" t="s">
        <v>187</v>
      </c>
      <c r="Y65" s="147"/>
      <c r="Z65" s="147"/>
      <c r="AA65" s="147"/>
      <c r="AB65" s="147"/>
      <c r="AC65" s="147"/>
      <c r="AD65" s="147"/>
      <c r="AE65" s="147"/>
      <c r="AF65" s="147"/>
      <c r="AG65" s="147" t="s">
        <v>294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54"/>
      <c r="B66" s="155"/>
      <c r="C66" s="193" t="s">
        <v>299</v>
      </c>
      <c r="D66" s="189"/>
      <c r="E66" s="190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47"/>
      <c r="Z66" s="147"/>
      <c r="AA66" s="147"/>
      <c r="AB66" s="147"/>
      <c r="AC66" s="147"/>
      <c r="AD66" s="147"/>
      <c r="AE66" s="147"/>
      <c r="AF66" s="147"/>
      <c r="AG66" s="147" t="s">
        <v>225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54"/>
      <c r="B67" s="155"/>
      <c r="C67" s="194" t="s">
        <v>1311</v>
      </c>
      <c r="D67" s="189"/>
      <c r="E67" s="190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47"/>
      <c r="Z67" s="147"/>
      <c r="AA67" s="147"/>
      <c r="AB67" s="147"/>
      <c r="AC67" s="147"/>
      <c r="AD67" s="147"/>
      <c r="AE67" s="147"/>
      <c r="AF67" s="147"/>
      <c r="AG67" s="147" t="s">
        <v>225</v>
      </c>
      <c r="AH67" s="147">
        <v>2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ht="33.75" outlineLevel="1" x14ac:dyDescent="0.2">
      <c r="A68" s="154"/>
      <c r="B68" s="155"/>
      <c r="C68" s="194" t="s">
        <v>1312</v>
      </c>
      <c r="D68" s="189"/>
      <c r="E68" s="190">
        <v>1625.07</v>
      </c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47"/>
      <c r="Z68" s="147"/>
      <c r="AA68" s="147"/>
      <c r="AB68" s="147"/>
      <c r="AC68" s="147"/>
      <c r="AD68" s="147"/>
      <c r="AE68" s="147"/>
      <c r="AF68" s="147"/>
      <c r="AG68" s="147" t="s">
        <v>225</v>
      </c>
      <c r="AH68" s="147">
        <v>2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54"/>
      <c r="B69" s="155"/>
      <c r="C69" s="193" t="s">
        <v>302</v>
      </c>
      <c r="D69" s="189"/>
      <c r="E69" s="190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47"/>
      <c r="Z69" s="147"/>
      <c r="AA69" s="147"/>
      <c r="AB69" s="147"/>
      <c r="AC69" s="147"/>
      <c r="AD69" s="147"/>
      <c r="AE69" s="147"/>
      <c r="AF69" s="147"/>
      <c r="AG69" s="147" t="s">
        <v>225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54"/>
      <c r="B70" s="155"/>
      <c r="C70" s="192" t="s">
        <v>1313</v>
      </c>
      <c r="D70" s="187"/>
      <c r="E70" s="188">
        <v>1630</v>
      </c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47"/>
      <c r="Z70" s="147"/>
      <c r="AA70" s="147"/>
      <c r="AB70" s="147"/>
      <c r="AC70" s="147"/>
      <c r="AD70" s="147"/>
      <c r="AE70" s="147"/>
      <c r="AF70" s="147"/>
      <c r="AG70" s="147" t="s">
        <v>225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66">
        <v>25</v>
      </c>
      <c r="B71" s="167" t="s">
        <v>1314</v>
      </c>
      <c r="C71" s="183" t="s">
        <v>1315</v>
      </c>
      <c r="D71" s="168" t="s">
        <v>221</v>
      </c>
      <c r="E71" s="169">
        <v>812.53620000000001</v>
      </c>
      <c r="F71" s="170"/>
      <c r="G71" s="171">
        <f>ROUND(E71*F71,2)</f>
        <v>0</v>
      </c>
      <c r="H71" s="170"/>
      <c r="I71" s="171">
        <f>ROUND(E71*H71,2)</f>
        <v>0</v>
      </c>
      <c r="J71" s="170"/>
      <c r="K71" s="171">
        <f>ROUND(E71*J71,2)</f>
        <v>0</v>
      </c>
      <c r="L71" s="171">
        <v>15</v>
      </c>
      <c r="M71" s="171">
        <f>G71*(1+L71/100)</f>
        <v>0</v>
      </c>
      <c r="N71" s="171">
        <v>1.0000000000000001E-5</v>
      </c>
      <c r="O71" s="171">
        <f>ROUND(E71*N71,2)</f>
        <v>0.01</v>
      </c>
      <c r="P71" s="171">
        <v>0</v>
      </c>
      <c r="Q71" s="171">
        <f>ROUND(E71*P71,2)</f>
        <v>0</v>
      </c>
      <c r="R71" s="171"/>
      <c r="S71" s="171" t="s">
        <v>222</v>
      </c>
      <c r="T71" s="172" t="s">
        <v>223</v>
      </c>
      <c r="U71" s="157">
        <v>1.9E-2</v>
      </c>
      <c r="V71" s="157">
        <f>ROUND(E71*U71,2)</f>
        <v>15.44</v>
      </c>
      <c r="W71" s="157"/>
      <c r="X71" s="157" t="s">
        <v>187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278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54"/>
      <c r="B72" s="155"/>
      <c r="C72" s="192" t="s">
        <v>1264</v>
      </c>
      <c r="D72" s="187"/>
      <c r="E72" s="188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47"/>
      <c r="Z72" s="147"/>
      <c r="AA72" s="147"/>
      <c r="AB72" s="147"/>
      <c r="AC72" s="147"/>
      <c r="AD72" s="147"/>
      <c r="AE72" s="147"/>
      <c r="AF72" s="147"/>
      <c r="AG72" s="147" t="s">
        <v>225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ht="22.5" outlineLevel="1" x14ac:dyDescent="0.2">
      <c r="A73" s="154"/>
      <c r="B73" s="155"/>
      <c r="C73" s="192" t="s">
        <v>1265</v>
      </c>
      <c r="D73" s="187"/>
      <c r="E73" s="188">
        <v>812.54</v>
      </c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47"/>
      <c r="Z73" s="147"/>
      <c r="AA73" s="147"/>
      <c r="AB73" s="147"/>
      <c r="AC73" s="147"/>
      <c r="AD73" s="147"/>
      <c r="AE73" s="147"/>
      <c r="AF73" s="147"/>
      <c r="AG73" s="147" t="s">
        <v>225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ht="22.5" outlineLevel="1" x14ac:dyDescent="0.2">
      <c r="A74" s="166">
        <v>26</v>
      </c>
      <c r="B74" s="167" t="s">
        <v>1316</v>
      </c>
      <c r="C74" s="183" t="s">
        <v>1317</v>
      </c>
      <c r="D74" s="168" t="s">
        <v>381</v>
      </c>
      <c r="E74" s="169">
        <v>2242.4279999999999</v>
      </c>
      <c r="F74" s="170"/>
      <c r="G74" s="171">
        <f>ROUND(E74*F74,2)</f>
        <v>0</v>
      </c>
      <c r="H74" s="170"/>
      <c r="I74" s="171">
        <f>ROUND(E74*H74,2)</f>
        <v>0</v>
      </c>
      <c r="J74" s="170"/>
      <c r="K74" s="171">
        <f>ROUND(E74*J74,2)</f>
        <v>0</v>
      </c>
      <c r="L74" s="171">
        <v>15</v>
      </c>
      <c r="M74" s="171">
        <f>G74*(1+L74/100)</f>
        <v>0</v>
      </c>
      <c r="N74" s="171">
        <v>0</v>
      </c>
      <c r="O74" s="171">
        <f>ROUND(E74*N74,2)</f>
        <v>0</v>
      </c>
      <c r="P74" s="171">
        <v>0</v>
      </c>
      <c r="Q74" s="171">
        <f>ROUND(E74*P74,2)</f>
        <v>0</v>
      </c>
      <c r="R74" s="171"/>
      <c r="S74" s="171" t="s">
        <v>222</v>
      </c>
      <c r="T74" s="172" t="s">
        <v>223</v>
      </c>
      <c r="U74" s="157">
        <v>5.5E-2</v>
      </c>
      <c r="V74" s="157">
        <f>ROUND(E74*U74,2)</f>
        <v>123.33</v>
      </c>
      <c r="W74" s="157"/>
      <c r="X74" s="157" t="s">
        <v>187</v>
      </c>
      <c r="Y74" s="147"/>
      <c r="Z74" s="147"/>
      <c r="AA74" s="147"/>
      <c r="AB74" s="147"/>
      <c r="AC74" s="147"/>
      <c r="AD74" s="147"/>
      <c r="AE74" s="147"/>
      <c r="AF74" s="147"/>
      <c r="AG74" s="147" t="s">
        <v>294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54"/>
      <c r="B75" s="155"/>
      <c r="C75" s="192" t="s">
        <v>1318</v>
      </c>
      <c r="D75" s="187"/>
      <c r="E75" s="188">
        <v>2242.4299999999998</v>
      </c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47"/>
      <c r="Z75" s="147"/>
      <c r="AA75" s="147"/>
      <c r="AB75" s="147"/>
      <c r="AC75" s="147"/>
      <c r="AD75" s="147"/>
      <c r="AE75" s="147"/>
      <c r="AF75" s="147"/>
      <c r="AG75" s="147" t="s">
        <v>225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22.5" outlineLevel="1" x14ac:dyDescent="0.2">
      <c r="A76" s="166">
        <v>27</v>
      </c>
      <c r="B76" s="167" t="s">
        <v>1319</v>
      </c>
      <c r="C76" s="196" t="s">
        <v>1320</v>
      </c>
      <c r="D76" s="168" t="s">
        <v>221</v>
      </c>
      <c r="E76" s="169">
        <v>1054</v>
      </c>
      <c r="F76" s="170"/>
      <c r="G76" s="171">
        <f>ROUND(E76*F76,2)</f>
        <v>0</v>
      </c>
      <c r="H76" s="170"/>
      <c r="I76" s="171">
        <f>ROUND(E76*H76,2)</f>
        <v>0</v>
      </c>
      <c r="J76" s="170"/>
      <c r="K76" s="171">
        <f>ROUND(E76*J76,2)</f>
        <v>0</v>
      </c>
      <c r="L76" s="171">
        <v>15</v>
      </c>
      <c r="M76" s="171">
        <f>G76*(1+L76/100)</f>
        <v>0</v>
      </c>
      <c r="N76" s="171">
        <v>2.5000000000000001E-3</v>
      </c>
      <c r="O76" s="171">
        <f>ROUND(E76*N76,2)</f>
        <v>2.64</v>
      </c>
      <c r="P76" s="171">
        <v>0</v>
      </c>
      <c r="Q76" s="171">
        <f>ROUND(E76*P76,2)</f>
        <v>0</v>
      </c>
      <c r="R76" s="171" t="s">
        <v>269</v>
      </c>
      <c r="S76" s="171" t="s">
        <v>222</v>
      </c>
      <c r="T76" s="172" t="s">
        <v>223</v>
      </c>
      <c r="U76" s="157">
        <v>0</v>
      </c>
      <c r="V76" s="157">
        <f>ROUND(E76*U76,2)</f>
        <v>0</v>
      </c>
      <c r="W76" s="157"/>
      <c r="X76" s="157" t="s">
        <v>270</v>
      </c>
      <c r="Y76" s="147"/>
      <c r="Z76" s="147"/>
      <c r="AA76" s="147"/>
      <c r="AB76" s="147"/>
      <c r="AC76" s="147"/>
      <c r="AD76" s="147"/>
      <c r="AE76" s="147"/>
      <c r="AF76" s="147"/>
      <c r="AG76" s="147" t="s">
        <v>710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54"/>
      <c r="B77" s="155"/>
      <c r="C77" s="193" t="s">
        <v>299</v>
      </c>
      <c r="D77" s="189"/>
      <c r="E77" s="190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47"/>
      <c r="Z77" s="147"/>
      <c r="AA77" s="147"/>
      <c r="AB77" s="147"/>
      <c r="AC77" s="147"/>
      <c r="AD77" s="147"/>
      <c r="AE77" s="147"/>
      <c r="AF77" s="147"/>
      <c r="AG77" s="147" t="s">
        <v>225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ht="22.5" outlineLevel="1" x14ac:dyDescent="0.2">
      <c r="A78" s="154"/>
      <c r="B78" s="155"/>
      <c r="C78" s="194" t="s">
        <v>1321</v>
      </c>
      <c r="D78" s="189"/>
      <c r="E78" s="190">
        <v>1053.1500000000001</v>
      </c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47"/>
      <c r="Z78" s="147"/>
      <c r="AA78" s="147"/>
      <c r="AB78" s="147"/>
      <c r="AC78" s="147"/>
      <c r="AD78" s="147"/>
      <c r="AE78" s="147"/>
      <c r="AF78" s="147"/>
      <c r="AG78" s="147" t="s">
        <v>225</v>
      </c>
      <c r="AH78" s="147">
        <v>2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54"/>
      <c r="B79" s="155"/>
      <c r="C79" s="193" t="s">
        <v>302</v>
      </c>
      <c r="D79" s="189"/>
      <c r="E79" s="190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47"/>
      <c r="Z79" s="147"/>
      <c r="AA79" s="147"/>
      <c r="AB79" s="147"/>
      <c r="AC79" s="147"/>
      <c r="AD79" s="147"/>
      <c r="AE79" s="147"/>
      <c r="AF79" s="147"/>
      <c r="AG79" s="147" t="s">
        <v>225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54"/>
      <c r="B80" s="155"/>
      <c r="C80" s="192" t="s">
        <v>1322</v>
      </c>
      <c r="D80" s="187"/>
      <c r="E80" s="188">
        <v>1054</v>
      </c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47"/>
      <c r="Z80" s="147"/>
      <c r="AA80" s="147"/>
      <c r="AB80" s="147"/>
      <c r="AC80" s="147"/>
      <c r="AD80" s="147"/>
      <c r="AE80" s="147"/>
      <c r="AF80" s="147"/>
      <c r="AG80" s="147" t="s">
        <v>225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66">
        <v>28</v>
      </c>
      <c r="B81" s="167" t="s">
        <v>1323</v>
      </c>
      <c r="C81" s="196" t="s">
        <v>1324</v>
      </c>
      <c r="D81" s="168" t="s">
        <v>1325</v>
      </c>
      <c r="E81" s="169">
        <v>115</v>
      </c>
      <c r="F81" s="170"/>
      <c r="G81" s="171">
        <f>ROUND(E81*F81,2)</f>
        <v>0</v>
      </c>
      <c r="H81" s="170"/>
      <c r="I81" s="171">
        <f>ROUND(E81*H81,2)</f>
        <v>0</v>
      </c>
      <c r="J81" s="170"/>
      <c r="K81" s="171">
        <f>ROUND(E81*J81,2)</f>
        <v>0</v>
      </c>
      <c r="L81" s="171">
        <v>15</v>
      </c>
      <c r="M81" s="171">
        <f>G81*(1+L81/100)</f>
        <v>0</v>
      </c>
      <c r="N81" s="171">
        <v>0</v>
      </c>
      <c r="O81" s="171">
        <f>ROUND(E81*N81,2)</f>
        <v>0</v>
      </c>
      <c r="P81" s="171">
        <v>0</v>
      </c>
      <c r="Q81" s="171">
        <f>ROUND(E81*P81,2)</f>
        <v>0</v>
      </c>
      <c r="R81" s="171"/>
      <c r="S81" s="171" t="s">
        <v>185</v>
      </c>
      <c r="T81" s="172" t="s">
        <v>186</v>
      </c>
      <c r="U81" s="157">
        <v>0</v>
      </c>
      <c r="V81" s="157">
        <f>ROUND(E81*U81,2)</f>
        <v>0</v>
      </c>
      <c r="W81" s="157"/>
      <c r="X81" s="157" t="s">
        <v>270</v>
      </c>
      <c r="Y81" s="147"/>
      <c r="Z81" s="147"/>
      <c r="AA81" s="147"/>
      <c r="AB81" s="147"/>
      <c r="AC81" s="147"/>
      <c r="AD81" s="147"/>
      <c r="AE81" s="147"/>
      <c r="AF81" s="147"/>
      <c r="AG81" s="147" t="s">
        <v>377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54"/>
      <c r="B82" s="155"/>
      <c r="C82" s="193" t="s">
        <v>299</v>
      </c>
      <c r="D82" s="189"/>
      <c r="E82" s="190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47"/>
      <c r="Z82" s="147"/>
      <c r="AA82" s="147"/>
      <c r="AB82" s="147"/>
      <c r="AC82" s="147"/>
      <c r="AD82" s="147"/>
      <c r="AE82" s="147"/>
      <c r="AF82" s="147"/>
      <c r="AG82" s="147" t="s">
        <v>225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54"/>
      <c r="B83" s="155"/>
      <c r="C83" s="194" t="s">
        <v>1326</v>
      </c>
      <c r="D83" s="189"/>
      <c r="E83" s="190">
        <v>5718.19</v>
      </c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47"/>
      <c r="Z83" s="147"/>
      <c r="AA83" s="147"/>
      <c r="AB83" s="147"/>
      <c r="AC83" s="147"/>
      <c r="AD83" s="147"/>
      <c r="AE83" s="147"/>
      <c r="AF83" s="147"/>
      <c r="AG83" s="147" t="s">
        <v>225</v>
      </c>
      <c r="AH83" s="147">
        <v>2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54"/>
      <c r="B84" s="155"/>
      <c r="C84" s="194" t="s">
        <v>1327</v>
      </c>
      <c r="D84" s="189"/>
      <c r="E84" s="190">
        <v>5750</v>
      </c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47"/>
      <c r="Z84" s="147"/>
      <c r="AA84" s="147"/>
      <c r="AB84" s="147"/>
      <c r="AC84" s="147"/>
      <c r="AD84" s="147"/>
      <c r="AE84" s="147"/>
      <c r="AF84" s="147"/>
      <c r="AG84" s="147" t="s">
        <v>225</v>
      </c>
      <c r="AH84" s="147">
        <v>2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54"/>
      <c r="B85" s="155"/>
      <c r="C85" s="193" t="s">
        <v>302</v>
      </c>
      <c r="D85" s="189"/>
      <c r="E85" s="190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47"/>
      <c r="Z85" s="147"/>
      <c r="AA85" s="147"/>
      <c r="AB85" s="147"/>
      <c r="AC85" s="147"/>
      <c r="AD85" s="147"/>
      <c r="AE85" s="147"/>
      <c r="AF85" s="147"/>
      <c r="AG85" s="147" t="s">
        <v>225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54"/>
      <c r="B86" s="155"/>
      <c r="C86" s="192" t="s">
        <v>1328</v>
      </c>
      <c r="D86" s="187"/>
      <c r="E86" s="188">
        <v>115</v>
      </c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47"/>
      <c r="Z86" s="147"/>
      <c r="AA86" s="147"/>
      <c r="AB86" s="147"/>
      <c r="AC86" s="147"/>
      <c r="AD86" s="147"/>
      <c r="AE86" s="147"/>
      <c r="AF86" s="147"/>
      <c r="AG86" s="147" t="s">
        <v>225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 x14ac:dyDescent="0.2">
      <c r="A87" s="166">
        <v>29</v>
      </c>
      <c r="B87" s="167" t="s">
        <v>1329</v>
      </c>
      <c r="C87" s="196" t="s">
        <v>1330</v>
      </c>
      <c r="D87" s="168" t="s">
        <v>221</v>
      </c>
      <c r="E87" s="169">
        <v>1054</v>
      </c>
      <c r="F87" s="170"/>
      <c r="G87" s="171">
        <f>ROUND(E87*F87,2)</f>
        <v>0</v>
      </c>
      <c r="H87" s="170"/>
      <c r="I87" s="171">
        <f>ROUND(E87*H87,2)</f>
        <v>0</v>
      </c>
      <c r="J87" s="170"/>
      <c r="K87" s="171">
        <f>ROUND(E87*J87,2)</f>
        <v>0</v>
      </c>
      <c r="L87" s="171">
        <v>15</v>
      </c>
      <c r="M87" s="171">
        <f>G87*(1+L87/100)</f>
        <v>0</v>
      </c>
      <c r="N87" s="171">
        <v>2.9999999999999997E-4</v>
      </c>
      <c r="O87" s="171">
        <f>ROUND(E87*N87,2)</f>
        <v>0.32</v>
      </c>
      <c r="P87" s="171">
        <v>0</v>
      </c>
      <c r="Q87" s="171">
        <f>ROUND(E87*P87,2)</f>
        <v>0</v>
      </c>
      <c r="R87" s="171" t="s">
        <v>269</v>
      </c>
      <c r="S87" s="171" t="s">
        <v>222</v>
      </c>
      <c r="T87" s="172" t="s">
        <v>223</v>
      </c>
      <c r="U87" s="157">
        <v>0</v>
      </c>
      <c r="V87" s="157">
        <f>ROUND(E87*U87,2)</f>
        <v>0</v>
      </c>
      <c r="W87" s="157"/>
      <c r="X87" s="157" t="s">
        <v>270</v>
      </c>
      <c r="Y87" s="147"/>
      <c r="Z87" s="147"/>
      <c r="AA87" s="147"/>
      <c r="AB87" s="147"/>
      <c r="AC87" s="147"/>
      <c r="AD87" s="147"/>
      <c r="AE87" s="147"/>
      <c r="AF87" s="147"/>
      <c r="AG87" s="147" t="s">
        <v>377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54"/>
      <c r="B88" s="155"/>
      <c r="C88" s="193" t="s">
        <v>299</v>
      </c>
      <c r="D88" s="189"/>
      <c r="E88" s="190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47"/>
      <c r="Z88" s="147"/>
      <c r="AA88" s="147"/>
      <c r="AB88" s="147"/>
      <c r="AC88" s="147"/>
      <c r="AD88" s="147"/>
      <c r="AE88" s="147"/>
      <c r="AF88" s="147"/>
      <c r="AG88" s="147" t="s">
        <v>225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ht="22.5" outlineLevel="1" x14ac:dyDescent="0.2">
      <c r="A89" s="154"/>
      <c r="B89" s="155"/>
      <c r="C89" s="194" t="s">
        <v>1321</v>
      </c>
      <c r="D89" s="189"/>
      <c r="E89" s="190">
        <v>1053.1500000000001</v>
      </c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47"/>
      <c r="Z89" s="147"/>
      <c r="AA89" s="147"/>
      <c r="AB89" s="147"/>
      <c r="AC89" s="147"/>
      <c r="AD89" s="147"/>
      <c r="AE89" s="147"/>
      <c r="AF89" s="147"/>
      <c r="AG89" s="147" t="s">
        <v>225</v>
      </c>
      <c r="AH89" s="147">
        <v>2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54"/>
      <c r="B90" s="155"/>
      <c r="C90" s="193" t="s">
        <v>302</v>
      </c>
      <c r="D90" s="189"/>
      <c r="E90" s="190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47"/>
      <c r="Z90" s="147"/>
      <c r="AA90" s="147"/>
      <c r="AB90" s="147"/>
      <c r="AC90" s="147"/>
      <c r="AD90" s="147"/>
      <c r="AE90" s="147"/>
      <c r="AF90" s="147"/>
      <c r="AG90" s="147" t="s">
        <v>225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54"/>
      <c r="B91" s="155"/>
      <c r="C91" s="192" t="s">
        <v>1322</v>
      </c>
      <c r="D91" s="187"/>
      <c r="E91" s="188">
        <v>1054</v>
      </c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47"/>
      <c r="Z91" s="147"/>
      <c r="AA91" s="147"/>
      <c r="AB91" s="147"/>
      <c r="AC91" s="147"/>
      <c r="AD91" s="147"/>
      <c r="AE91" s="147"/>
      <c r="AF91" s="147"/>
      <c r="AG91" s="147" t="s">
        <v>225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66">
        <v>30</v>
      </c>
      <c r="B92" s="167" t="s">
        <v>1331</v>
      </c>
      <c r="C92" s="183" t="s">
        <v>1332</v>
      </c>
      <c r="D92" s="168" t="s">
        <v>588</v>
      </c>
      <c r="E92" s="169">
        <v>1663</v>
      </c>
      <c r="F92" s="170"/>
      <c r="G92" s="171">
        <f>ROUND(E92*F92,2)</f>
        <v>0</v>
      </c>
      <c r="H92" s="170"/>
      <c r="I92" s="171">
        <f>ROUND(E92*H92,2)</f>
        <v>0</v>
      </c>
      <c r="J92" s="170"/>
      <c r="K92" s="171">
        <f>ROUND(E92*J92,2)</f>
        <v>0</v>
      </c>
      <c r="L92" s="171">
        <v>15</v>
      </c>
      <c r="M92" s="171">
        <f>G92*(1+L92/100)</f>
        <v>0</v>
      </c>
      <c r="N92" s="171">
        <v>0</v>
      </c>
      <c r="O92" s="171">
        <f>ROUND(E92*N92,2)</f>
        <v>0</v>
      </c>
      <c r="P92" s="171">
        <v>0</v>
      </c>
      <c r="Q92" s="171">
        <f>ROUND(E92*P92,2)</f>
        <v>0</v>
      </c>
      <c r="R92" s="171"/>
      <c r="S92" s="171" t="s">
        <v>185</v>
      </c>
      <c r="T92" s="172" t="s">
        <v>186</v>
      </c>
      <c r="U92" s="157">
        <v>0</v>
      </c>
      <c r="V92" s="157">
        <f>ROUND(E92*U92,2)</f>
        <v>0</v>
      </c>
      <c r="W92" s="157"/>
      <c r="X92" s="157" t="s">
        <v>270</v>
      </c>
      <c r="Y92" s="147"/>
      <c r="Z92" s="147"/>
      <c r="AA92" s="147"/>
      <c r="AB92" s="147"/>
      <c r="AC92" s="147"/>
      <c r="AD92" s="147"/>
      <c r="AE92" s="147"/>
      <c r="AF92" s="147"/>
      <c r="AG92" s="147" t="s">
        <v>377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54"/>
      <c r="B93" s="155"/>
      <c r="C93" s="193" t="s">
        <v>299</v>
      </c>
      <c r="D93" s="189"/>
      <c r="E93" s="190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47"/>
      <c r="Z93" s="147"/>
      <c r="AA93" s="147"/>
      <c r="AB93" s="147"/>
      <c r="AC93" s="147"/>
      <c r="AD93" s="147"/>
      <c r="AE93" s="147"/>
      <c r="AF93" s="147"/>
      <c r="AG93" s="147" t="s">
        <v>225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54"/>
      <c r="B94" s="155"/>
      <c r="C94" s="194" t="s">
        <v>1333</v>
      </c>
      <c r="D94" s="189"/>
      <c r="E94" s="190">
        <v>1662.6</v>
      </c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47"/>
      <c r="Z94" s="147"/>
      <c r="AA94" s="147"/>
      <c r="AB94" s="147"/>
      <c r="AC94" s="147"/>
      <c r="AD94" s="147"/>
      <c r="AE94" s="147"/>
      <c r="AF94" s="147"/>
      <c r="AG94" s="147" t="s">
        <v>225</v>
      </c>
      <c r="AH94" s="147">
        <v>2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54"/>
      <c r="B95" s="155"/>
      <c r="C95" s="193" t="s">
        <v>302</v>
      </c>
      <c r="D95" s="189"/>
      <c r="E95" s="190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47"/>
      <c r="Z95" s="147"/>
      <c r="AA95" s="147"/>
      <c r="AB95" s="147"/>
      <c r="AC95" s="147"/>
      <c r="AD95" s="147"/>
      <c r="AE95" s="147"/>
      <c r="AF95" s="147"/>
      <c r="AG95" s="147" t="s">
        <v>225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54"/>
      <c r="B96" s="155"/>
      <c r="C96" s="192" t="s">
        <v>1334</v>
      </c>
      <c r="D96" s="187"/>
      <c r="E96" s="188">
        <v>1663</v>
      </c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47"/>
      <c r="Z96" s="147"/>
      <c r="AA96" s="147"/>
      <c r="AB96" s="147"/>
      <c r="AC96" s="147"/>
      <c r="AD96" s="147"/>
      <c r="AE96" s="147"/>
      <c r="AF96" s="147"/>
      <c r="AG96" s="147" t="s">
        <v>225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66">
        <v>31</v>
      </c>
      <c r="B97" s="167" t="s">
        <v>1335</v>
      </c>
      <c r="C97" s="183" t="s">
        <v>1336</v>
      </c>
      <c r="D97" s="168" t="s">
        <v>316</v>
      </c>
      <c r="E97" s="169">
        <v>220</v>
      </c>
      <c r="F97" s="170"/>
      <c r="G97" s="171">
        <f>ROUND(E97*F97,2)</f>
        <v>0</v>
      </c>
      <c r="H97" s="170"/>
      <c r="I97" s="171">
        <f>ROUND(E97*H97,2)</f>
        <v>0</v>
      </c>
      <c r="J97" s="170"/>
      <c r="K97" s="171">
        <f>ROUND(E97*J97,2)</f>
        <v>0</v>
      </c>
      <c r="L97" s="171">
        <v>15</v>
      </c>
      <c r="M97" s="171">
        <f>G97*(1+L97/100)</f>
        <v>0</v>
      </c>
      <c r="N97" s="171">
        <v>4.0000000000000002E-4</v>
      </c>
      <c r="O97" s="171">
        <f>ROUND(E97*N97,2)</f>
        <v>0.09</v>
      </c>
      <c r="P97" s="171">
        <v>0</v>
      </c>
      <c r="Q97" s="171">
        <f>ROUND(E97*P97,2)</f>
        <v>0</v>
      </c>
      <c r="R97" s="171"/>
      <c r="S97" s="171" t="s">
        <v>185</v>
      </c>
      <c r="T97" s="172" t="s">
        <v>186</v>
      </c>
      <c r="U97" s="157">
        <v>0</v>
      </c>
      <c r="V97" s="157">
        <f>ROUND(E97*U97,2)</f>
        <v>0</v>
      </c>
      <c r="W97" s="157"/>
      <c r="X97" s="157" t="s">
        <v>270</v>
      </c>
      <c r="Y97" s="147"/>
      <c r="Z97" s="147"/>
      <c r="AA97" s="147"/>
      <c r="AB97" s="147"/>
      <c r="AC97" s="147"/>
      <c r="AD97" s="147"/>
      <c r="AE97" s="147"/>
      <c r="AF97" s="147"/>
      <c r="AG97" s="147" t="s">
        <v>377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54">
        <v>32</v>
      </c>
      <c r="B98" s="155" t="s">
        <v>1337</v>
      </c>
      <c r="C98" s="195" t="s">
        <v>1338</v>
      </c>
      <c r="D98" s="156" t="s">
        <v>0</v>
      </c>
      <c r="E98" s="191"/>
      <c r="F98" s="158"/>
      <c r="G98" s="157">
        <f>ROUND(E98*F98,2)</f>
        <v>0</v>
      </c>
      <c r="H98" s="158"/>
      <c r="I98" s="157">
        <f>ROUND(E98*H98,2)</f>
        <v>0</v>
      </c>
      <c r="J98" s="158"/>
      <c r="K98" s="157">
        <f>ROUND(E98*J98,2)</f>
        <v>0</v>
      </c>
      <c r="L98" s="157">
        <v>15</v>
      </c>
      <c r="M98" s="157">
        <f>G98*(1+L98/100)</f>
        <v>0</v>
      </c>
      <c r="N98" s="157">
        <v>0</v>
      </c>
      <c r="O98" s="157">
        <f>ROUND(E98*N98,2)</f>
        <v>0</v>
      </c>
      <c r="P98" s="157">
        <v>0</v>
      </c>
      <c r="Q98" s="157">
        <f>ROUND(E98*P98,2)</f>
        <v>0</v>
      </c>
      <c r="R98" s="157"/>
      <c r="S98" s="157" t="s">
        <v>222</v>
      </c>
      <c r="T98" s="157" t="s">
        <v>223</v>
      </c>
      <c r="U98" s="157">
        <v>0</v>
      </c>
      <c r="V98" s="157">
        <f>ROUND(E98*U98,2)</f>
        <v>0</v>
      </c>
      <c r="W98" s="157"/>
      <c r="X98" s="157" t="s">
        <v>694</v>
      </c>
      <c r="Y98" s="147"/>
      <c r="Z98" s="147"/>
      <c r="AA98" s="147"/>
      <c r="AB98" s="147"/>
      <c r="AC98" s="147"/>
      <c r="AD98" s="147"/>
      <c r="AE98" s="147"/>
      <c r="AF98" s="147"/>
      <c r="AG98" s="147" t="s">
        <v>695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x14ac:dyDescent="0.2">
      <c r="A99" s="160" t="s">
        <v>180</v>
      </c>
      <c r="B99" s="161" t="s">
        <v>124</v>
      </c>
      <c r="C99" s="181" t="s">
        <v>125</v>
      </c>
      <c r="D99" s="162"/>
      <c r="E99" s="163"/>
      <c r="F99" s="164"/>
      <c r="G99" s="164">
        <f>SUMIF(AG100:AG149,"&lt;&gt;NOR",G100:G149)</f>
        <v>0</v>
      </c>
      <c r="H99" s="164"/>
      <c r="I99" s="164">
        <f>SUM(I100:I149)</f>
        <v>0</v>
      </c>
      <c r="J99" s="164"/>
      <c r="K99" s="164">
        <f>SUM(K100:K149)</f>
        <v>0</v>
      </c>
      <c r="L99" s="164"/>
      <c r="M99" s="164">
        <f>SUM(M100:M149)</f>
        <v>0</v>
      </c>
      <c r="N99" s="164"/>
      <c r="O99" s="164">
        <f>SUM(O100:O149)</f>
        <v>4.9499999999999993</v>
      </c>
      <c r="P99" s="164"/>
      <c r="Q99" s="164">
        <f>SUM(Q100:Q149)</f>
        <v>0</v>
      </c>
      <c r="R99" s="164"/>
      <c r="S99" s="164"/>
      <c r="T99" s="165"/>
      <c r="U99" s="159"/>
      <c r="V99" s="159">
        <f>SUM(V100:V149)</f>
        <v>675.31</v>
      </c>
      <c r="W99" s="159"/>
      <c r="X99" s="159"/>
      <c r="AG99" t="s">
        <v>181</v>
      </c>
    </row>
    <row r="100" spans="1:60" outlineLevel="1" x14ac:dyDescent="0.2">
      <c r="A100" s="173">
        <v>33</v>
      </c>
      <c r="B100" s="174" t="s">
        <v>1339</v>
      </c>
      <c r="C100" s="182" t="s">
        <v>1340</v>
      </c>
      <c r="D100" s="175" t="s">
        <v>316</v>
      </c>
      <c r="E100" s="176">
        <v>2</v>
      </c>
      <c r="F100" s="177"/>
      <c r="G100" s="178">
        <f>ROUND(E100*F100,2)</f>
        <v>0</v>
      </c>
      <c r="H100" s="177"/>
      <c r="I100" s="178">
        <f>ROUND(E100*H100,2)</f>
        <v>0</v>
      </c>
      <c r="J100" s="177"/>
      <c r="K100" s="178">
        <f>ROUND(E100*J100,2)</f>
        <v>0</v>
      </c>
      <c r="L100" s="178">
        <v>15</v>
      </c>
      <c r="M100" s="178">
        <f>G100*(1+L100/100)</f>
        <v>0</v>
      </c>
      <c r="N100" s="178">
        <v>0</v>
      </c>
      <c r="O100" s="178">
        <f>ROUND(E100*N100,2)</f>
        <v>0</v>
      </c>
      <c r="P100" s="178">
        <v>0</v>
      </c>
      <c r="Q100" s="178">
        <f>ROUND(E100*P100,2)</f>
        <v>0</v>
      </c>
      <c r="R100" s="178"/>
      <c r="S100" s="178" t="s">
        <v>185</v>
      </c>
      <c r="T100" s="179" t="s">
        <v>186</v>
      </c>
      <c r="U100" s="157">
        <v>0</v>
      </c>
      <c r="V100" s="157">
        <f>ROUND(E100*U100,2)</f>
        <v>0</v>
      </c>
      <c r="W100" s="157"/>
      <c r="X100" s="157" t="s">
        <v>187</v>
      </c>
      <c r="Y100" s="147"/>
      <c r="Z100" s="147"/>
      <c r="AA100" s="147"/>
      <c r="AB100" s="147"/>
      <c r="AC100" s="147"/>
      <c r="AD100" s="147"/>
      <c r="AE100" s="147"/>
      <c r="AF100" s="147"/>
      <c r="AG100" s="147" t="s">
        <v>188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66">
        <v>34</v>
      </c>
      <c r="B101" s="167" t="s">
        <v>1341</v>
      </c>
      <c r="C101" s="183" t="s">
        <v>1342</v>
      </c>
      <c r="D101" s="168" t="s">
        <v>221</v>
      </c>
      <c r="E101" s="169">
        <v>1119.8263999999999</v>
      </c>
      <c r="F101" s="170"/>
      <c r="G101" s="171">
        <f>ROUND(E101*F101,2)</f>
        <v>0</v>
      </c>
      <c r="H101" s="170"/>
      <c r="I101" s="171">
        <f>ROUND(E101*H101,2)</f>
        <v>0</v>
      </c>
      <c r="J101" s="170"/>
      <c r="K101" s="171">
        <f>ROUND(E101*J101,2)</f>
        <v>0</v>
      </c>
      <c r="L101" s="171">
        <v>15</v>
      </c>
      <c r="M101" s="171">
        <f>G101*(1+L101/100)</f>
        <v>0</v>
      </c>
      <c r="N101" s="171">
        <v>0</v>
      </c>
      <c r="O101" s="171">
        <f>ROUND(E101*N101,2)</f>
        <v>0</v>
      </c>
      <c r="P101" s="171">
        <v>0</v>
      </c>
      <c r="Q101" s="171">
        <f>ROUND(E101*P101,2)</f>
        <v>0</v>
      </c>
      <c r="R101" s="171"/>
      <c r="S101" s="171" t="s">
        <v>185</v>
      </c>
      <c r="T101" s="172" t="s">
        <v>186</v>
      </c>
      <c r="U101" s="157">
        <v>0</v>
      </c>
      <c r="V101" s="157">
        <f>ROUND(E101*U101,2)</f>
        <v>0</v>
      </c>
      <c r="W101" s="157"/>
      <c r="X101" s="157" t="s">
        <v>187</v>
      </c>
      <c r="Y101" s="147"/>
      <c r="Z101" s="147"/>
      <c r="AA101" s="147"/>
      <c r="AB101" s="147"/>
      <c r="AC101" s="147"/>
      <c r="AD101" s="147"/>
      <c r="AE101" s="147"/>
      <c r="AF101" s="147"/>
      <c r="AG101" s="147" t="s">
        <v>188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54"/>
      <c r="B102" s="155"/>
      <c r="C102" s="192" t="s">
        <v>1343</v>
      </c>
      <c r="D102" s="187"/>
      <c r="E102" s="188">
        <v>1119.83</v>
      </c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47"/>
      <c r="Z102" s="147"/>
      <c r="AA102" s="147"/>
      <c r="AB102" s="147"/>
      <c r="AC102" s="147"/>
      <c r="AD102" s="147"/>
      <c r="AE102" s="147"/>
      <c r="AF102" s="147"/>
      <c r="AG102" s="147" t="s">
        <v>225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22.5" outlineLevel="1" x14ac:dyDescent="0.2">
      <c r="A103" s="166">
        <v>35</v>
      </c>
      <c r="B103" s="167" t="s">
        <v>1344</v>
      </c>
      <c r="C103" s="183" t="s">
        <v>1345</v>
      </c>
      <c r="D103" s="168" t="s">
        <v>221</v>
      </c>
      <c r="E103" s="169">
        <v>307.29020000000003</v>
      </c>
      <c r="F103" s="170"/>
      <c r="G103" s="171">
        <f>ROUND(E103*F103,2)</f>
        <v>0</v>
      </c>
      <c r="H103" s="170"/>
      <c r="I103" s="171">
        <f>ROUND(E103*H103,2)</f>
        <v>0</v>
      </c>
      <c r="J103" s="170"/>
      <c r="K103" s="171">
        <f>ROUND(E103*J103,2)</f>
        <v>0</v>
      </c>
      <c r="L103" s="171">
        <v>15</v>
      </c>
      <c r="M103" s="171">
        <f>G103*(1+L103/100)</f>
        <v>0</v>
      </c>
      <c r="N103" s="171">
        <v>0</v>
      </c>
      <c r="O103" s="171">
        <f>ROUND(E103*N103,2)</f>
        <v>0</v>
      </c>
      <c r="P103" s="171">
        <v>0</v>
      </c>
      <c r="Q103" s="171">
        <f>ROUND(E103*P103,2)</f>
        <v>0</v>
      </c>
      <c r="R103" s="171"/>
      <c r="S103" s="171" t="s">
        <v>222</v>
      </c>
      <c r="T103" s="172" t="s">
        <v>223</v>
      </c>
      <c r="U103" s="157">
        <v>0.43680000000000002</v>
      </c>
      <c r="V103" s="157">
        <f>ROUND(E103*U103,2)</f>
        <v>134.22</v>
      </c>
      <c r="W103" s="157"/>
      <c r="X103" s="157" t="s">
        <v>187</v>
      </c>
      <c r="Y103" s="147"/>
      <c r="Z103" s="147"/>
      <c r="AA103" s="147"/>
      <c r="AB103" s="147"/>
      <c r="AC103" s="147"/>
      <c r="AD103" s="147"/>
      <c r="AE103" s="147"/>
      <c r="AF103" s="147"/>
      <c r="AG103" s="147" t="s">
        <v>294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ht="22.5" outlineLevel="1" x14ac:dyDescent="0.2">
      <c r="A104" s="154"/>
      <c r="B104" s="155"/>
      <c r="C104" s="192" t="s">
        <v>1346</v>
      </c>
      <c r="D104" s="187"/>
      <c r="E104" s="188">
        <v>95</v>
      </c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47"/>
      <c r="Z104" s="147"/>
      <c r="AA104" s="147"/>
      <c r="AB104" s="147"/>
      <c r="AC104" s="147"/>
      <c r="AD104" s="147"/>
      <c r="AE104" s="147"/>
      <c r="AF104" s="147"/>
      <c r="AG104" s="147" t="s">
        <v>225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ht="22.5" outlineLevel="1" x14ac:dyDescent="0.2">
      <c r="A105" s="154"/>
      <c r="B105" s="155"/>
      <c r="C105" s="192" t="s">
        <v>1347</v>
      </c>
      <c r="D105" s="187"/>
      <c r="E105" s="188">
        <v>126.66</v>
      </c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47"/>
      <c r="Z105" s="147"/>
      <c r="AA105" s="147"/>
      <c r="AB105" s="147"/>
      <c r="AC105" s="147"/>
      <c r="AD105" s="147"/>
      <c r="AE105" s="147"/>
      <c r="AF105" s="147"/>
      <c r="AG105" s="147" t="s">
        <v>225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t="22.5" outlineLevel="1" x14ac:dyDescent="0.2">
      <c r="A106" s="154"/>
      <c r="B106" s="155"/>
      <c r="C106" s="192" t="s">
        <v>1348</v>
      </c>
      <c r="D106" s="187"/>
      <c r="E106" s="188">
        <v>20.3</v>
      </c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47"/>
      <c r="Z106" s="147"/>
      <c r="AA106" s="147"/>
      <c r="AB106" s="147"/>
      <c r="AC106" s="147"/>
      <c r="AD106" s="147"/>
      <c r="AE106" s="147"/>
      <c r="AF106" s="147"/>
      <c r="AG106" s="147" t="s">
        <v>225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ht="22.5" outlineLevel="1" x14ac:dyDescent="0.2">
      <c r="A107" s="154"/>
      <c r="B107" s="155"/>
      <c r="C107" s="192" t="s">
        <v>1349</v>
      </c>
      <c r="D107" s="187"/>
      <c r="E107" s="188">
        <v>24.5</v>
      </c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47"/>
      <c r="Z107" s="147"/>
      <c r="AA107" s="147"/>
      <c r="AB107" s="147"/>
      <c r="AC107" s="147"/>
      <c r="AD107" s="147"/>
      <c r="AE107" s="147"/>
      <c r="AF107" s="147"/>
      <c r="AG107" s="147" t="s">
        <v>225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ht="22.5" outlineLevel="1" x14ac:dyDescent="0.2">
      <c r="A108" s="154"/>
      <c r="B108" s="155"/>
      <c r="C108" s="192" t="s">
        <v>1350</v>
      </c>
      <c r="D108" s="187"/>
      <c r="E108" s="188">
        <v>40.83</v>
      </c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47"/>
      <c r="Z108" s="147"/>
      <c r="AA108" s="147"/>
      <c r="AB108" s="147"/>
      <c r="AC108" s="147"/>
      <c r="AD108" s="147"/>
      <c r="AE108" s="147"/>
      <c r="AF108" s="147"/>
      <c r="AG108" s="147" t="s">
        <v>225</v>
      </c>
      <c r="AH108" s="147">
        <v>0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ht="22.5" outlineLevel="1" x14ac:dyDescent="0.2">
      <c r="A109" s="166">
        <v>36</v>
      </c>
      <c r="B109" s="167" t="s">
        <v>1351</v>
      </c>
      <c r="C109" s="183" t="s">
        <v>1352</v>
      </c>
      <c r="D109" s="168" t="s">
        <v>221</v>
      </c>
      <c r="E109" s="169">
        <v>644.74620000000004</v>
      </c>
      <c r="F109" s="170"/>
      <c r="G109" s="171">
        <f>ROUND(E109*F109,2)</f>
        <v>0</v>
      </c>
      <c r="H109" s="170"/>
      <c r="I109" s="171">
        <f>ROUND(E109*H109,2)</f>
        <v>0</v>
      </c>
      <c r="J109" s="170"/>
      <c r="K109" s="171">
        <f>ROUND(E109*J109,2)</f>
        <v>0</v>
      </c>
      <c r="L109" s="171">
        <v>15</v>
      </c>
      <c r="M109" s="171">
        <f>G109*(1+L109/100)</f>
        <v>0</v>
      </c>
      <c r="N109" s="171">
        <v>0</v>
      </c>
      <c r="O109" s="171">
        <f>ROUND(E109*N109,2)</f>
        <v>0</v>
      </c>
      <c r="P109" s="171">
        <v>0</v>
      </c>
      <c r="Q109" s="171">
        <f>ROUND(E109*P109,2)</f>
        <v>0</v>
      </c>
      <c r="R109" s="171"/>
      <c r="S109" s="171" t="s">
        <v>222</v>
      </c>
      <c r="T109" s="172" t="s">
        <v>223</v>
      </c>
      <c r="U109" s="157">
        <v>0.52800000000000002</v>
      </c>
      <c r="V109" s="157">
        <f>ROUND(E109*U109,2)</f>
        <v>340.43</v>
      </c>
      <c r="W109" s="157"/>
      <c r="X109" s="157" t="s">
        <v>187</v>
      </c>
      <c r="Y109" s="147"/>
      <c r="Z109" s="147"/>
      <c r="AA109" s="147"/>
      <c r="AB109" s="147"/>
      <c r="AC109" s="147"/>
      <c r="AD109" s="147"/>
      <c r="AE109" s="147"/>
      <c r="AF109" s="147"/>
      <c r="AG109" s="147" t="s">
        <v>294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">
      <c r="A110" s="154"/>
      <c r="B110" s="155"/>
      <c r="C110" s="192" t="s">
        <v>1353</v>
      </c>
      <c r="D110" s="187"/>
      <c r="E110" s="188">
        <v>644.75</v>
      </c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47"/>
      <c r="Z110" s="147"/>
      <c r="AA110" s="147"/>
      <c r="AB110" s="147"/>
      <c r="AC110" s="147"/>
      <c r="AD110" s="147"/>
      <c r="AE110" s="147"/>
      <c r="AF110" s="147"/>
      <c r="AG110" s="147" t="s">
        <v>225</v>
      </c>
      <c r="AH110" s="147">
        <v>0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ht="22.5" outlineLevel="1" x14ac:dyDescent="0.2">
      <c r="A111" s="166">
        <v>37</v>
      </c>
      <c r="B111" s="167" t="s">
        <v>1354</v>
      </c>
      <c r="C111" s="183" t="s">
        <v>1355</v>
      </c>
      <c r="D111" s="168" t="s">
        <v>221</v>
      </c>
      <c r="E111" s="169">
        <v>812.53620000000001</v>
      </c>
      <c r="F111" s="170"/>
      <c r="G111" s="171">
        <f>ROUND(E111*F111,2)</f>
        <v>0</v>
      </c>
      <c r="H111" s="170"/>
      <c r="I111" s="171">
        <f>ROUND(E111*H111,2)</f>
        <v>0</v>
      </c>
      <c r="J111" s="170"/>
      <c r="K111" s="171">
        <f>ROUND(E111*J111,2)</f>
        <v>0</v>
      </c>
      <c r="L111" s="171">
        <v>15</v>
      </c>
      <c r="M111" s="171">
        <f>G111*(1+L111/100)</f>
        <v>0</v>
      </c>
      <c r="N111" s="171">
        <v>1.4999999999999999E-4</v>
      </c>
      <c r="O111" s="171">
        <f>ROUND(E111*N111,2)</f>
        <v>0.12</v>
      </c>
      <c r="P111" s="171">
        <v>0</v>
      </c>
      <c r="Q111" s="171">
        <f>ROUND(E111*P111,2)</f>
        <v>0</v>
      </c>
      <c r="R111" s="171"/>
      <c r="S111" s="171" t="s">
        <v>222</v>
      </c>
      <c r="T111" s="172" t="s">
        <v>223</v>
      </c>
      <c r="U111" s="157">
        <v>0.12</v>
      </c>
      <c r="V111" s="157">
        <f>ROUND(E111*U111,2)</f>
        <v>97.5</v>
      </c>
      <c r="W111" s="157"/>
      <c r="X111" s="157" t="s">
        <v>187</v>
      </c>
      <c r="Y111" s="147"/>
      <c r="Z111" s="147"/>
      <c r="AA111" s="147"/>
      <c r="AB111" s="147"/>
      <c r="AC111" s="147"/>
      <c r="AD111" s="147"/>
      <c r="AE111" s="147"/>
      <c r="AF111" s="147"/>
      <c r="AG111" s="147" t="s">
        <v>294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 x14ac:dyDescent="0.2">
      <c r="A112" s="154"/>
      <c r="B112" s="155"/>
      <c r="C112" s="192" t="s">
        <v>1264</v>
      </c>
      <c r="D112" s="187"/>
      <c r="E112" s="188"/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47"/>
      <c r="Z112" s="147"/>
      <c r="AA112" s="147"/>
      <c r="AB112" s="147"/>
      <c r="AC112" s="147"/>
      <c r="AD112" s="147"/>
      <c r="AE112" s="147"/>
      <c r="AF112" s="147"/>
      <c r="AG112" s="147" t="s">
        <v>225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ht="22.5" outlineLevel="1" x14ac:dyDescent="0.2">
      <c r="A113" s="154"/>
      <c r="B113" s="155"/>
      <c r="C113" s="192" t="s">
        <v>1265</v>
      </c>
      <c r="D113" s="187"/>
      <c r="E113" s="188">
        <v>812.54</v>
      </c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47"/>
      <c r="Z113" s="147"/>
      <c r="AA113" s="147"/>
      <c r="AB113" s="147"/>
      <c r="AC113" s="147"/>
      <c r="AD113" s="147"/>
      <c r="AE113" s="147"/>
      <c r="AF113" s="147"/>
      <c r="AG113" s="147" t="s">
        <v>225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ht="22.5" outlineLevel="1" x14ac:dyDescent="0.2">
      <c r="A114" s="166">
        <v>38</v>
      </c>
      <c r="B114" s="167" t="s">
        <v>1356</v>
      </c>
      <c r="C114" s="183" t="s">
        <v>1357</v>
      </c>
      <c r="D114" s="168" t="s">
        <v>221</v>
      </c>
      <c r="E114" s="169">
        <v>644.74620000000004</v>
      </c>
      <c r="F114" s="170"/>
      <c r="G114" s="171">
        <f>ROUND(E114*F114,2)</f>
        <v>0</v>
      </c>
      <c r="H114" s="170"/>
      <c r="I114" s="171">
        <f>ROUND(E114*H114,2)</f>
        <v>0</v>
      </c>
      <c r="J114" s="170"/>
      <c r="K114" s="171">
        <f>ROUND(E114*J114,2)</f>
        <v>0</v>
      </c>
      <c r="L114" s="171">
        <v>15</v>
      </c>
      <c r="M114" s="171">
        <f>G114*(1+L114/100)</f>
        <v>0</v>
      </c>
      <c r="N114" s="171">
        <v>3.3E-4</v>
      </c>
      <c r="O114" s="171">
        <f>ROUND(E114*N114,2)</f>
        <v>0.21</v>
      </c>
      <c r="P114" s="171">
        <v>0</v>
      </c>
      <c r="Q114" s="171">
        <f>ROUND(E114*P114,2)</f>
        <v>0</v>
      </c>
      <c r="R114" s="171"/>
      <c r="S114" s="171" t="s">
        <v>222</v>
      </c>
      <c r="T114" s="172" t="s">
        <v>223</v>
      </c>
      <c r="U114" s="157">
        <v>0.16</v>
      </c>
      <c r="V114" s="157">
        <f>ROUND(E114*U114,2)</f>
        <v>103.16</v>
      </c>
      <c r="W114" s="157"/>
      <c r="X114" s="157" t="s">
        <v>187</v>
      </c>
      <c r="Y114" s="147"/>
      <c r="Z114" s="147"/>
      <c r="AA114" s="147"/>
      <c r="AB114" s="147"/>
      <c r="AC114" s="147"/>
      <c r="AD114" s="147"/>
      <c r="AE114" s="147"/>
      <c r="AF114" s="147"/>
      <c r="AG114" s="147" t="s">
        <v>294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ht="33.75" outlineLevel="1" x14ac:dyDescent="0.2">
      <c r="A115" s="154"/>
      <c r="B115" s="155"/>
      <c r="C115" s="192" t="s">
        <v>1358</v>
      </c>
      <c r="D115" s="187"/>
      <c r="E115" s="188">
        <v>812.54</v>
      </c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47"/>
      <c r="Z115" s="147"/>
      <c r="AA115" s="147"/>
      <c r="AB115" s="147"/>
      <c r="AC115" s="147"/>
      <c r="AD115" s="147"/>
      <c r="AE115" s="147"/>
      <c r="AF115" s="147"/>
      <c r="AG115" s="147" t="s">
        <v>225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1" x14ac:dyDescent="0.2">
      <c r="A116" s="154"/>
      <c r="B116" s="155"/>
      <c r="C116" s="192" t="s">
        <v>1359</v>
      </c>
      <c r="D116" s="187"/>
      <c r="E116" s="188">
        <v>-167.79</v>
      </c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47"/>
      <c r="Z116" s="147"/>
      <c r="AA116" s="147"/>
      <c r="AB116" s="147"/>
      <c r="AC116" s="147"/>
      <c r="AD116" s="147"/>
      <c r="AE116" s="147"/>
      <c r="AF116" s="147"/>
      <c r="AG116" s="147" t="s">
        <v>225</v>
      </c>
      <c r="AH116" s="147">
        <v>0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66">
        <v>39</v>
      </c>
      <c r="B117" s="167" t="s">
        <v>1360</v>
      </c>
      <c r="C117" s="183" t="s">
        <v>1361</v>
      </c>
      <c r="D117" s="168" t="s">
        <v>234</v>
      </c>
      <c r="E117" s="169">
        <v>33</v>
      </c>
      <c r="F117" s="170"/>
      <c r="G117" s="171">
        <f>ROUND(E117*F117,2)</f>
        <v>0</v>
      </c>
      <c r="H117" s="170"/>
      <c r="I117" s="171">
        <f>ROUND(E117*H117,2)</f>
        <v>0</v>
      </c>
      <c r="J117" s="170"/>
      <c r="K117" s="171">
        <f>ROUND(E117*J117,2)</f>
        <v>0</v>
      </c>
      <c r="L117" s="171">
        <v>15</v>
      </c>
      <c r="M117" s="171">
        <f>G117*(1+L117/100)</f>
        <v>0</v>
      </c>
      <c r="N117" s="171">
        <v>0.03</v>
      </c>
      <c r="O117" s="171">
        <f>ROUND(E117*N117,2)</f>
        <v>0.99</v>
      </c>
      <c r="P117" s="171">
        <v>0</v>
      </c>
      <c r="Q117" s="171">
        <f>ROUND(E117*P117,2)</f>
        <v>0</v>
      </c>
      <c r="R117" s="171" t="s">
        <v>269</v>
      </c>
      <c r="S117" s="171" t="s">
        <v>222</v>
      </c>
      <c r="T117" s="172" t="s">
        <v>223</v>
      </c>
      <c r="U117" s="157">
        <v>0</v>
      </c>
      <c r="V117" s="157">
        <f>ROUND(E117*U117,2)</f>
        <v>0</v>
      </c>
      <c r="W117" s="157"/>
      <c r="X117" s="157" t="s">
        <v>270</v>
      </c>
      <c r="Y117" s="147"/>
      <c r="Z117" s="147"/>
      <c r="AA117" s="147"/>
      <c r="AB117" s="147"/>
      <c r="AC117" s="147"/>
      <c r="AD117" s="147"/>
      <c r="AE117" s="147"/>
      <c r="AF117" s="147"/>
      <c r="AG117" s="147" t="s">
        <v>710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">
      <c r="A118" s="154"/>
      <c r="B118" s="155"/>
      <c r="C118" s="193" t="s">
        <v>299</v>
      </c>
      <c r="D118" s="189"/>
      <c r="E118" s="190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47"/>
      <c r="Z118" s="147"/>
      <c r="AA118" s="147"/>
      <c r="AB118" s="147"/>
      <c r="AC118" s="147"/>
      <c r="AD118" s="147"/>
      <c r="AE118" s="147"/>
      <c r="AF118" s="147"/>
      <c r="AG118" s="147" t="s">
        <v>225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54"/>
      <c r="B119" s="155"/>
      <c r="C119" s="194" t="s">
        <v>1362</v>
      </c>
      <c r="D119" s="189"/>
      <c r="E119" s="190">
        <v>32.265470000000001</v>
      </c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47"/>
      <c r="Z119" s="147"/>
      <c r="AA119" s="147"/>
      <c r="AB119" s="147"/>
      <c r="AC119" s="147"/>
      <c r="AD119" s="147"/>
      <c r="AE119" s="147"/>
      <c r="AF119" s="147"/>
      <c r="AG119" s="147" t="s">
        <v>225</v>
      </c>
      <c r="AH119" s="147">
        <v>2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54"/>
      <c r="B120" s="155"/>
      <c r="C120" s="193" t="s">
        <v>302</v>
      </c>
      <c r="D120" s="189"/>
      <c r="E120" s="190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47"/>
      <c r="Z120" s="147"/>
      <c r="AA120" s="147"/>
      <c r="AB120" s="147"/>
      <c r="AC120" s="147"/>
      <c r="AD120" s="147"/>
      <c r="AE120" s="147"/>
      <c r="AF120" s="147"/>
      <c r="AG120" s="147" t="s">
        <v>225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54"/>
      <c r="B121" s="155"/>
      <c r="C121" s="192" t="s">
        <v>1363</v>
      </c>
      <c r="D121" s="187"/>
      <c r="E121" s="188">
        <v>33</v>
      </c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47"/>
      <c r="Z121" s="147"/>
      <c r="AA121" s="147"/>
      <c r="AB121" s="147"/>
      <c r="AC121" s="147"/>
      <c r="AD121" s="147"/>
      <c r="AE121" s="147"/>
      <c r="AF121" s="147"/>
      <c r="AG121" s="147" t="s">
        <v>225</v>
      </c>
      <c r="AH121" s="147">
        <v>0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ht="22.5" outlineLevel="1" x14ac:dyDescent="0.2">
      <c r="A122" s="166">
        <v>40</v>
      </c>
      <c r="B122" s="167" t="s">
        <v>1364</v>
      </c>
      <c r="C122" s="196" t="s">
        <v>1365</v>
      </c>
      <c r="D122" s="168" t="s">
        <v>234</v>
      </c>
      <c r="E122" s="169">
        <v>33.579000000000001</v>
      </c>
      <c r="F122" s="170"/>
      <c r="G122" s="171">
        <f>ROUND(E122*F122,2)</f>
        <v>0</v>
      </c>
      <c r="H122" s="170"/>
      <c r="I122" s="171">
        <f>ROUND(E122*H122,2)</f>
        <v>0</v>
      </c>
      <c r="J122" s="170"/>
      <c r="K122" s="171">
        <f>ROUND(E122*J122,2)</f>
        <v>0</v>
      </c>
      <c r="L122" s="171">
        <v>15</v>
      </c>
      <c r="M122" s="171">
        <f>G122*(1+L122/100)</f>
        <v>0</v>
      </c>
      <c r="N122" s="171">
        <v>0.02</v>
      </c>
      <c r="O122" s="171">
        <f>ROUND(E122*N122,2)</f>
        <v>0.67</v>
      </c>
      <c r="P122" s="171">
        <v>0</v>
      </c>
      <c r="Q122" s="171">
        <f>ROUND(E122*P122,2)</f>
        <v>0</v>
      </c>
      <c r="R122" s="171"/>
      <c r="S122" s="171" t="s">
        <v>185</v>
      </c>
      <c r="T122" s="172" t="s">
        <v>186</v>
      </c>
      <c r="U122" s="157">
        <v>0</v>
      </c>
      <c r="V122" s="157">
        <f>ROUND(E122*U122,2)</f>
        <v>0</v>
      </c>
      <c r="W122" s="157"/>
      <c r="X122" s="157" t="s">
        <v>270</v>
      </c>
      <c r="Y122" s="147"/>
      <c r="Z122" s="147"/>
      <c r="AA122" s="147"/>
      <c r="AB122" s="147"/>
      <c r="AC122" s="147"/>
      <c r="AD122" s="147"/>
      <c r="AE122" s="147"/>
      <c r="AF122" s="147"/>
      <c r="AG122" s="147" t="s">
        <v>710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54"/>
      <c r="B123" s="155"/>
      <c r="C123" s="192" t="s">
        <v>1366</v>
      </c>
      <c r="D123" s="187"/>
      <c r="E123" s="188">
        <v>16.779</v>
      </c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47"/>
      <c r="Z123" s="147"/>
      <c r="AA123" s="147"/>
      <c r="AB123" s="147"/>
      <c r="AC123" s="147"/>
      <c r="AD123" s="147"/>
      <c r="AE123" s="147"/>
      <c r="AF123" s="147"/>
      <c r="AG123" s="147" t="s">
        <v>225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54"/>
      <c r="B124" s="155"/>
      <c r="C124" s="192" t="s">
        <v>1367</v>
      </c>
      <c r="D124" s="187"/>
      <c r="E124" s="188">
        <v>16.8</v>
      </c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47"/>
      <c r="Z124" s="147"/>
      <c r="AA124" s="147"/>
      <c r="AB124" s="147"/>
      <c r="AC124" s="147"/>
      <c r="AD124" s="147"/>
      <c r="AE124" s="147"/>
      <c r="AF124" s="147"/>
      <c r="AG124" s="147" t="s">
        <v>225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ht="22.5" outlineLevel="1" x14ac:dyDescent="0.2">
      <c r="A125" s="166">
        <v>41</v>
      </c>
      <c r="B125" s="167" t="s">
        <v>1368</v>
      </c>
      <c r="C125" s="196" t="s">
        <v>1365</v>
      </c>
      <c r="D125" s="168" t="s">
        <v>234</v>
      </c>
      <c r="E125" s="169">
        <v>65.760000000000005</v>
      </c>
      <c r="F125" s="170"/>
      <c r="G125" s="171">
        <f>ROUND(E125*F125,2)</f>
        <v>0</v>
      </c>
      <c r="H125" s="170"/>
      <c r="I125" s="171">
        <f>ROUND(E125*H125,2)</f>
        <v>0</v>
      </c>
      <c r="J125" s="170"/>
      <c r="K125" s="171">
        <f>ROUND(E125*J125,2)</f>
        <v>0</v>
      </c>
      <c r="L125" s="171">
        <v>15</v>
      </c>
      <c r="M125" s="171">
        <f>G125*(1+L125/100)</f>
        <v>0</v>
      </c>
      <c r="N125" s="171">
        <v>0.02</v>
      </c>
      <c r="O125" s="171">
        <f>ROUND(E125*N125,2)</f>
        <v>1.32</v>
      </c>
      <c r="P125" s="171">
        <v>0</v>
      </c>
      <c r="Q125" s="171">
        <f>ROUND(E125*P125,2)</f>
        <v>0</v>
      </c>
      <c r="R125" s="171"/>
      <c r="S125" s="171" t="s">
        <v>185</v>
      </c>
      <c r="T125" s="172" t="s">
        <v>186</v>
      </c>
      <c r="U125" s="157">
        <v>0</v>
      </c>
      <c r="V125" s="157">
        <f>ROUND(E125*U125,2)</f>
        <v>0</v>
      </c>
      <c r="W125" s="157"/>
      <c r="X125" s="157" t="s">
        <v>270</v>
      </c>
      <c r="Y125" s="147"/>
      <c r="Z125" s="147"/>
      <c r="AA125" s="147"/>
      <c r="AB125" s="147"/>
      <c r="AC125" s="147"/>
      <c r="AD125" s="147"/>
      <c r="AE125" s="147"/>
      <c r="AF125" s="147"/>
      <c r="AG125" s="147" t="s">
        <v>710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 x14ac:dyDescent="0.2">
      <c r="A126" s="154"/>
      <c r="B126" s="155"/>
      <c r="C126" s="193" t="s">
        <v>299</v>
      </c>
      <c r="D126" s="189"/>
      <c r="E126" s="190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47"/>
      <c r="Z126" s="147"/>
      <c r="AA126" s="147"/>
      <c r="AB126" s="147"/>
      <c r="AC126" s="147"/>
      <c r="AD126" s="147"/>
      <c r="AE126" s="147"/>
      <c r="AF126" s="147"/>
      <c r="AG126" s="147" t="s">
        <v>225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1" x14ac:dyDescent="0.2">
      <c r="A127" s="154"/>
      <c r="B127" s="155"/>
      <c r="C127" s="194" t="s">
        <v>1369</v>
      </c>
      <c r="D127" s="189"/>
      <c r="E127" s="190">
        <v>65.764110000000002</v>
      </c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47"/>
      <c r="Z127" s="147"/>
      <c r="AA127" s="147"/>
      <c r="AB127" s="147"/>
      <c r="AC127" s="147"/>
      <c r="AD127" s="147"/>
      <c r="AE127" s="147"/>
      <c r="AF127" s="147"/>
      <c r="AG127" s="147" t="s">
        <v>225</v>
      </c>
      <c r="AH127" s="147">
        <v>2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54"/>
      <c r="B128" s="155"/>
      <c r="C128" s="193" t="s">
        <v>302</v>
      </c>
      <c r="D128" s="189"/>
      <c r="E128" s="190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47"/>
      <c r="Z128" s="147"/>
      <c r="AA128" s="147"/>
      <c r="AB128" s="147"/>
      <c r="AC128" s="147"/>
      <c r="AD128" s="147"/>
      <c r="AE128" s="147"/>
      <c r="AF128" s="147"/>
      <c r="AG128" s="147" t="s">
        <v>225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1" x14ac:dyDescent="0.2">
      <c r="A129" s="154"/>
      <c r="B129" s="155"/>
      <c r="C129" s="192" t="s">
        <v>1370</v>
      </c>
      <c r="D129" s="187"/>
      <c r="E129" s="188">
        <v>65.760000000000005</v>
      </c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47"/>
      <c r="Z129" s="147"/>
      <c r="AA129" s="147"/>
      <c r="AB129" s="147"/>
      <c r="AC129" s="147"/>
      <c r="AD129" s="147"/>
      <c r="AE129" s="147"/>
      <c r="AF129" s="147"/>
      <c r="AG129" s="147" t="s">
        <v>225</v>
      </c>
      <c r="AH129" s="147">
        <v>0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ht="22.5" outlineLevel="1" x14ac:dyDescent="0.2">
      <c r="A130" s="166">
        <v>42</v>
      </c>
      <c r="B130" s="167" t="s">
        <v>1371</v>
      </c>
      <c r="C130" s="196" t="s">
        <v>1365</v>
      </c>
      <c r="D130" s="168" t="s">
        <v>234</v>
      </c>
      <c r="E130" s="169">
        <v>65.760000000000005</v>
      </c>
      <c r="F130" s="170"/>
      <c r="G130" s="171">
        <f>ROUND(E130*F130,2)</f>
        <v>0</v>
      </c>
      <c r="H130" s="170"/>
      <c r="I130" s="171">
        <f>ROUND(E130*H130,2)</f>
        <v>0</v>
      </c>
      <c r="J130" s="170"/>
      <c r="K130" s="171">
        <f>ROUND(E130*J130,2)</f>
        <v>0</v>
      </c>
      <c r="L130" s="171">
        <v>15</v>
      </c>
      <c r="M130" s="171">
        <f>G130*(1+L130/100)</f>
        <v>0</v>
      </c>
      <c r="N130" s="171">
        <v>2.5000000000000001E-2</v>
      </c>
      <c r="O130" s="171">
        <f>ROUND(E130*N130,2)</f>
        <v>1.64</v>
      </c>
      <c r="P130" s="171">
        <v>0</v>
      </c>
      <c r="Q130" s="171">
        <f>ROUND(E130*P130,2)</f>
        <v>0</v>
      </c>
      <c r="R130" s="171"/>
      <c r="S130" s="171" t="s">
        <v>185</v>
      </c>
      <c r="T130" s="172" t="s">
        <v>186</v>
      </c>
      <c r="U130" s="157">
        <v>0</v>
      </c>
      <c r="V130" s="157">
        <f>ROUND(E130*U130,2)</f>
        <v>0</v>
      </c>
      <c r="W130" s="157"/>
      <c r="X130" s="157" t="s">
        <v>270</v>
      </c>
      <c r="Y130" s="147"/>
      <c r="Z130" s="147"/>
      <c r="AA130" s="147"/>
      <c r="AB130" s="147"/>
      <c r="AC130" s="147"/>
      <c r="AD130" s="147"/>
      <c r="AE130" s="147"/>
      <c r="AF130" s="147"/>
      <c r="AG130" s="147" t="s">
        <v>271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54"/>
      <c r="B131" s="155"/>
      <c r="C131" s="193" t="s">
        <v>299</v>
      </c>
      <c r="D131" s="189"/>
      <c r="E131" s="190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47"/>
      <c r="Z131" s="147"/>
      <c r="AA131" s="147"/>
      <c r="AB131" s="147"/>
      <c r="AC131" s="147"/>
      <c r="AD131" s="147"/>
      <c r="AE131" s="147"/>
      <c r="AF131" s="147"/>
      <c r="AG131" s="147" t="s">
        <v>225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">
      <c r="A132" s="154"/>
      <c r="B132" s="155"/>
      <c r="C132" s="194" t="s">
        <v>1369</v>
      </c>
      <c r="D132" s="189"/>
      <c r="E132" s="190">
        <v>65.764110000000002</v>
      </c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47"/>
      <c r="Z132" s="147"/>
      <c r="AA132" s="147"/>
      <c r="AB132" s="147"/>
      <c r="AC132" s="147"/>
      <c r="AD132" s="147"/>
      <c r="AE132" s="147"/>
      <c r="AF132" s="147"/>
      <c r="AG132" s="147" t="s">
        <v>225</v>
      </c>
      <c r="AH132" s="147">
        <v>2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 x14ac:dyDescent="0.2">
      <c r="A133" s="154"/>
      <c r="B133" s="155"/>
      <c r="C133" s="193" t="s">
        <v>302</v>
      </c>
      <c r="D133" s="189"/>
      <c r="E133" s="190"/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47"/>
      <c r="Z133" s="147"/>
      <c r="AA133" s="147"/>
      <c r="AB133" s="147"/>
      <c r="AC133" s="147"/>
      <c r="AD133" s="147"/>
      <c r="AE133" s="147"/>
      <c r="AF133" s="147"/>
      <c r="AG133" s="147" t="s">
        <v>225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1" x14ac:dyDescent="0.2">
      <c r="A134" s="154"/>
      <c r="B134" s="155"/>
      <c r="C134" s="192" t="s">
        <v>1370</v>
      </c>
      <c r="D134" s="187"/>
      <c r="E134" s="188">
        <v>65.760000000000005</v>
      </c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47"/>
      <c r="Z134" s="147"/>
      <c r="AA134" s="147"/>
      <c r="AB134" s="147"/>
      <c r="AC134" s="147"/>
      <c r="AD134" s="147"/>
      <c r="AE134" s="147"/>
      <c r="AF134" s="147"/>
      <c r="AG134" s="147" t="s">
        <v>225</v>
      </c>
      <c r="AH134" s="147">
        <v>0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ht="22.5" outlineLevel="1" x14ac:dyDescent="0.2">
      <c r="A135" s="166">
        <v>43</v>
      </c>
      <c r="B135" s="167" t="s">
        <v>1372</v>
      </c>
      <c r="C135" s="196" t="s">
        <v>1373</v>
      </c>
      <c r="D135" s="168" t="s">
        <v>316</v>
      </c>
      <c r="E135" s="169">
        <v>1940</v>
      </c>
      <c r="F135" s="170"/>
      <c r="G135" s="171">
        <f>ROUND(E135*F135,2)</f>
        <v>0</v>
      </c>
      <c r="H135" s="170"/>
      <c r="I135" s="171">
        <f>ROUND(E135*H135,2)</f>
        <v>0</v>
      </c>
      <c r="J135" s="170"/>
      <c r="K135" s="171">
        <f>ROUND(E135*J135,2)</f>
        <v>0</v>
      </c>
      <c r="L135" s="171">
        <v>15</v>
      </c>
      <c r="M135" s="171">
        <f>G135*(1+L135/100)</f>
        <v>0</v>
      </c>
      <c r="N135" s="171">
        <v>0</v>
      </c>
      <c r="O135" s="171">
        <f>ROUND(E135*N135,2)</f>
        <v>0</v>
      </c>
      <c r="P135" s="171">
        <v>0</v>
      </c>
      <c r="Q135" s="171">
        <f>ROUND(E135*P135,2)</f>
        <v>0</v>
      </c>
      <c r="R135" s="171" t="s">
        <v>269</v>
      </c>
      <c r="S135" s="171" t="s">
        <v>222</v>
      </c>
      <c r="T135" s="172" t="s">
        <v>223</v>
      </c>
      <c r="U135" s="157">
        <v>0</v>
      </c>
      <c r="V135" s="157">
        <f>ROUND(E135*U135,2)</f>
        <v>0</v>
      </c>
      <c r="W135" s="157"/>
      <c r="X135" s="157" t="s">
        <v>270</v>
      </c>
      <c r="Y135" s="147"/>
      <c r="Z135" s="147"/>
      <c r="AA135" s="147"/>
      <c r="AB135" s="147"/>
      <c r="AC135" s="147"/>
      <c r="AD135" s="147"/>
      <c r="AE135" s="147"/>
      <c r="AF135" s="147"/>
      <c r="AG135" s="147" t="s">
        <v>710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54"/>
      <c r="B136" s="155"/>
      <c r="C136" s="193" t="s">
        <v>299</v>
      </c>
      <c r="D136" s="189"/>
      <c r="E136" s="190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47"/>
      <c r="Z136" s="147"/>
      <c r="AA136" s="147"/>
      <c r="AB136" s="147"/>
      <c r="AC136" s="147"/>
      <c r="AD136" s="147"/>
      <c r="AE136" s="147"/>
      <c r="AF136" s="147"/>
      <c r="AG136" s="147" t="s">
        <v>225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54"/>
      <c r="B137" s="155"/>
      <c r="C137" s="194" t="s">
        <v>1374</v>
      </c>
      <c r="D137" s="189"/>
      <c r="E137" s="190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47"/>
      <c r="Z137" s="147"/>
      <c r="AA137" s="147"/>
      <c r="AB137" s="147"/>
      <c r="AC137" s="147"/>
      <c r="AD137" s="147"/>
      <c r="AE137" s="147"/>
      <c r="AF137" s="147"/>
      <c r="AG137" s="147" t="s">
        <v>225</v>
      </c>
      <c r="AH137" s="147">
        <v>2</v>
      </c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">
      <c r="A138" s="154"/>
      <c r="B138" s="155"/>
      <c r="C138" s="194" t="s">
        <v>1375</v>
      </c>
      <c r="D138" s="189"/>
      <c r="E138" s="190">
        <v>1253.7440200000001</v>
      </c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47"/>
      <c r="Z138" s="147"/>
      <c r="AA138" s="147"/>
      <c r="AB138" s="147"/>
      <c r="AC138" s="147"/>
      <c r="AD138" s="147"/>
      <c r="AE138" s="147"/>
      <c r="AF138" s="147"/>
      <c r="AG138" s="147" t="s">
        <v>225</v>
      </c>
      <c r="AH138" s="147">
        <v>2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1" x14ac:dyDescent="0.2">
      <c r="A139" s="154"/>
      <c r="B139" s="155"/>
      <c r="C139" s="194" t="s">
        <v>1376</v>
      </c>
      <c r="D139" s="189"/>
      <c r="E139" s="190">
        <v>684.58320000000003</v>
      </c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47"/>
      <c r="Z139" s="147"/>
      <c r="AA139" s="147"/>
      <c r="AB139" s="147"/>
      <c r="AC139" s="147"/>
      <c r="AD139" s="147"/>
      <c r="AE139" s="147"/>
      <c r="AF139" s="147"/>
      <c r="AG139" s="147" t="s">
        <v>225</v>
      </c>
      <c r="AH139" s="147">
        <v>2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54"/>
      <c r="B140" s="155"/>
      <c r="C140" s="193" t="s">
        <v>302</v>
      </c>
      <c r="D140" s="189"/>
      <c r="E140" s="190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47"/>
      <c r="Z140" s="147"/>
      <c r="AA140" s="147"/>
      <c r="AB140" s="147"/>
      <c r="AC140" s="147"/>
      <c r="AD140" s="147"/>
      <c r="AE140" s="147"/>
      <c r="AF140" s="147"/>
      <c r="AG140" s="147" t="s">
        <v>225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1" x14ac:dyDescent="0.2">
      <c r="A141" s="154"/>
      <c r="B141" s="155"/>
      <c r="C141" s="192" t="s">
        <v>1377</v>
      </c>
      <c r="D141" s="187"/>
      <c r="E141" s="188">
        <v>1940</v>
      </c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47"/>
      <c r="Z141" s="147"/>
      <c r="AA141" s="147"/>
      <c r="AB141" s="147"/>
      <c r="AC141" s="147"/>
      <c r="AD141" s="147"/>
      <c r="AE141" s="147"/>
      <c r="AF141" s="147"/>
      <c r="AG141" s="147" t="s">
        <v>225</v>
      </c>
      <c r="AH141" s="147">
        <v>0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ht="22.5" outlineLevel="1" x14ac:dyDescent="0.2">
      <c r="A142" s="166">
        <v>44</v>
      </c>
      <c r="B142" s="167" t="s">
        <v>1378</v>
      </c>
      <c r="C142" s="196" t="s">
        <v>1379</v>
      </c>
      <c r="D142" s="168" t="s">
        <v>316</v>
      </c>
      <c r="E142" s="169">
        <v>3950</v>
      </c>
      <c r="F142" s="170"/>
      <c r="G142" s="171">
        <f>ROUND(E142*F142,2)</f>
        <v>0</v>
      </c>
      <c r="H142" s="170"/>
      <c r="I142" s="171">
        <f>ROUND(E142*H142,2)</f>
        <v>0</v>
      </c>
      <c r="J142" s="170"/>
      <c r="K142" s="171">
        <f>ROUND(E142*J142,2)</f>
        <v>0</v>
      </c>
      <c r="L142" s="171">
        <v>15</v>
      </c>
      <c r="M142" s="171">
        <f>G142*(1+L142/100)</f>
        <v>0</v>
      </c>
      <c r="N142" s="171">
        <v>0</v>
      </c>
      <c r="O142" s="171">
        <f>ROUND(E142*N142,2)</f>
        <v>0</v>
      </c>
      <c r="P142" s="171">
        <v>0</v>
      </c>
      <c r="Q142" s="171">
        <f>ROUND(E142*P142,2)</f>
        <v>0</v>
      </c>
      <c r="R142" s="171" t="s">
        <v>269</v>
      </c>
      <c r="S142" s="171" t="s">
        <v>222</v>
      </c>
      <c r="T142" s="172" t="s">
        <v>223</v>
      </c>
      <c r="U142" s="157">
        <v>0</v>
      </c>
      <c r="V142" s="157">
        <f>ROUND(E142*U142,2)</f>
        <v>0</v>
      </c>
      <c r="W142" s="157"/>
      <c r="X142" s="157" t="s">
        <v>270</v>
      </c>
      <c r="Y142" s="147"/>
      <c r="Z142" s="147"/>
      <c r="AA142" s="147"/>
      <c r="AB142" s="147"/>
      <c r="AC142" s="147"/>
      <c r="AD142" s="147"/>
      <c r="AE142" s="147"/>
      <c r="AF142" s="147"/>
      <c r="AG142" s="147" t="s">
        <v>710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1" x14ac:dyDescent="0.2">
      <c r="A143" s="154"/>
      <c r="B143" s="155"/>
      <c r="C143" s="193" t="s">
        <v>299</v>
      </c>
      <c r="D143" s="189"/>
      <c r="E143" s="190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47"/>
      <c r="Z143" s="147"/>
      <c r="AA143" s="147"/>
      <c r="AB143" s="147"/>
      <c r="AC143" s="147"/>
      <c r="AD143" s="147"/>
      <c r="AE143" s="147"/>
      <c r="AF143" s="147"/>
      <c r="AG143" s="147" t="s">
        <v>225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1" x14ac:dyDescent="0.2">
      <c r="A144" s="154"/>
      <c r="B144" s="155"/>
      <c r="C144" s="194" t="s">
        <v>1380</v>
      </c>
      <c r="D144" s="189"/>
      <c r="E144" s="190">
        <v>3945.84674</v>
      </c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47"/>
      <c r="Z144" s="147"/>
      <c r="AA144" s="147"/>
      <c r="AB144" s="147"/>
      <c r="AC144" s="147"/>
      <c r="AD144" s="147"/>
      <c r="AE144" s="147"/>
      <c r="AF144" s="147"/>
      <c r="AG144" s="147" t="s">
        <v>225</v>
      </c>
      <c r="AH144" s="147">
        <v>2</v>
      </c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1" x14ac:dyDescent="0.2">
      <c r="A145" s="154"/>
      <c r="B145" s="155"/>
      <c r="C145" s="193" t="s">
        <v>302</v>
      </c>
      <c r="D145" s="189"/>
      <c r="E145" s="190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47"/>
      <c r="Z145" s="147"/>
      <c r="AA145" s="147"/>
      <c r="AB145" s="147"/>
      <c r="AC145" s="147"/>
      <c r="AD145" s="147"/>
      <c r="AE145" s="147"/>
      <c r="AF145" s="147"/>
      <c r="AG145" s="147" t="s">
        <v>225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 x14ac:dyDescent="0.2">
      <c r="A146" s="154"/>
      <c r="B146" s="155"/>
      <c r="C146" s="192" t="s">
        <v>1381</v>
      </c>
      <c r="D146" s="187"/>
      <c r="E146" s="188">
        <v>3950</v>
      </c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47"/>
      <c r="Z146" s="147"/>
      <c r="AA146" s="147"/>
      <c r="AB146" s="147"/>
      <c r="AC146" s="147"/>
      <c r="AD146" s="147"/>
      <c r="AE146" s="147"/>
      <c r="AF146" s="147"/>
      <c r="AG146" s="147" t="s">
        <v>225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ht="22.5" outlineLevel="1" x14ac:dyDescent="0.2">
      <c r="A147" s="166">
        <v>45</v>
      </c>
      <c r="B147" s="167" t="s">
        <v>1382</v>
      </c>
      <c r="C147" s="198" t="s">
        <v>1383</v>
      </c>
      <c r="D147" s="168" t="s">
        <v>221</v>
      </c>
      <c r="E147" s="169">
        <v>1119.8263999999999</v>
      </c>
      <c r="F147" s="170"/>
      <c r="G147" s="171">
        <f>ROUND(E147*F147,2)</f>
        <v>0</v>
      </c>
      <c r="H147" s="170"/>
      <c r="I147" s="171">
        <f>ROUND(E147*H147,2)</f>
        <v>0</v>
      </c>
      <c r="J147" s="170"/>
      <c r="K147" s="171">
        <f>ROUND(E147*J147,2)</f>
        <v>0</v>
      </c>
      <c r="L147" s="171">
        <v>15</v>
      </c>
      <c r="M147" s="171">
        <f>G147*(1+L147/100)</f>
        <v>0</v>
      </c>
      <c r="N147" s="171">
        <v>0</v>
      </c>
      <c r="O147" s="171">
        <f>ROUND(E147*N147,2)</f>
        <v>0</v>
      </c>
      <c r="P147" s="171">
        <v>0</v>
      </c>
      <c r="Q147" s="171">
        <f>ROUND(E147*P147,2)</f>
        <v>0</v>
      </c>
      <c r="R147" s="171"/>
      <c r="S147" s="171" t="s">
        <v>185</v>
      </c>
      <c r="T147" s="172" t="s">
        <v>186</v>
      </c>
      <c r="U147" s="157">
        <v>0</v>
      </c>
      <c r="V147" s="157">
        <f>ROUND(E147*U147,2)</f>
        <v>0</v>
      </c>
      <c r="W147" s="157"/>
      <c r="X147" s="157" t="s">
        <v>270</v>
      </c>
      <c r="Y147" s="147"/>
      <c r="Z147" s="147"/>
      <c r="AA147" s="147"/>
      <c r="AB147" s="147"/>
      <c r="AC147" s="147"/>
      <c r="AD147" s="147"/>
      <c r="AE147" s="147"/>
      <c r="AF147" s="147"/>
      <c r="AG147" s="147" t="s">
        <v>377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1" x14ac:dyDescent="0.2">
      <c r="A148" s="154"/>
      <c r="B148" s="155"/>
      <c r="C148" s="192" t="s">
        <v>1384</v>
      </c>
      <c r="D148" s="187"/>
      <c r="E148" s="188">
        <v>1119.83</v>
      </c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47"/>
      <c r="Z148" s="147"/>
      <c r="AA148" s="147"/>
      <c r="AB148" s="147"/>
      <c r="AC148" s="147"/>
      <c r="AD148" s="147"/>
      <c r="AE148" s="147"/>
      <c r="AF148" s="147"/>
      <c r="AG148" s="147" t="s">
        <v>225</v>
      </c>
      <c r="AH148" s="147">
        <v>0</v>
      </c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1" x14ac:dyDescent="0.2">
      <c r="A149" s="154">
        <v>46</v>
      </c>
      <c r="B149" s="155" t="s">
        <v>1385</v>
      </c>
      <c r="C149" s="195" t="s">
        <v>1386</v>
      </c>
      <c r="D149" s="156" t="s">
        <v>0</v>
      </c>
      <c r="E149" s="191"/>
      <c r="F149" s="158"/>
      <c r="G149" s="157">
        <f>ROUND(E149*F149,2)</f>
        <v>0</v>
      </c>
      <c r="H149" s="158"/>
      <c r="I149" s="157">
        <f>ROUND(E149*H149,2)</f>
        <v>0</v>
      </c>
      <c r="J149" s="158"/>
      <c r="K149" s="157">
        <f>ROUND(E149*J149,2)</f>
        <v>0</v>
      </c>
      <c r="L149" s="157">
        <v>15</v>
      </c>
      <c r="M149" s="157">
        <f>G149*(1+L149/100)</f>
        <v>0</v>
      </c>
      <c r="N149" s="157">
        <v>0</v>
      </c>
      <c r="O149" s="157">
        <f>ROUND(E149*N149,2)</f>
        <v>0</v>
      </c>
      <c r="P149" s="157">
        <v>0</v>
      </c>
      <c r="Q149" s="157">
        <f>ROUND(E149*P149,2)</f>
        <v>0</v>
      </c>
      <c r="R149" s="157"/>
      <c r="S149" s="157" t="s">
        <v>222</v>
      </c>
      <c r="T149" s="157" t="s">
        <v>223</v>
      </c>
      <c r="U149" s="157">
        <v>0</v>
      </c>
      <c r="V149" s="157">
        <f>ROUND(E149*U149,2)</f>
        <v>0</v>
      </c>
      <c r="W149" s="157"/>
      <c r="X149" s="157" t="s">
        <v>694</v>
      </c>
      <c r="Y149" s="147"/>
      <c r="Z149" s="147"/>
      <c r="AA149" s="147"/>
      <c r="AB149" s="147"/>
      <c r="AC149" s="147"/>
      <c r="AD149" s="147"/>
      <c r="AE149" s="147"/>
      <c r="AF149" s="147"/>
      <c r="AG149" s="147" t="s">
        <v>695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x14ac:dyDescent="0.2">
      <c r="A150" s="160" t="s">
        <v>180</v>
      </c>
      <c r="B150" s="161" t="s">
        <v>126</v>
      </c>
      <c r="C150" s="181" t="s">
        <v>127</v>
      </c>
      <c r="D150" s="162"/>
      <c r="E150" s="163"/>
      <c r="F150" s="164"/>
      <c r="G150" s="164">
        <f>SUMIF(AG151:AG158,"&lt;&gt;NOR",G151:G158)</f>
        <v>0</v>
      </c>
      <c r="H150" s="164"/>
      <c r="I150" s="164">
        <f>SUM(I151:I158)</f>
        <v>0</v>
      </c>
      <c r="J150" s="164"/>
      <c r="K150" s="164">
        <f>SUM(K151:K158)</f>
        <v>0</v>
      </c>
      <c r="L150" s="164"/>
      <c r="M150" s="164">
        <f>SUM(M151:M158)</f>
        <v>0</v>
      </c>
      <c r="N150" s="164"/>
      <c r="O150" s="164">
        <f>SUM(O151:O158)</f>
        <v>0.04</v>
      </c>
      <c r="P150" s="164"/>
      <c r="Q150" s="164">
        <f>SUM(Q151:Q158)</f>
        <v>0.12</v>
      </c>
      <c r="R150" s="164"/>
      <c r="S150" s="164"/>
      <c r="T150" s="165"/>
      <c r="U150" s="159"/>
      <c r="V150" s="159">
        <f>SUM(V151:V158)</f>
        <v>12.57</v>
      </c>
      <c r="W150" s="159"/>
      <c r="X150" s="159"/>
      <c r="AG150" t="s">
        <v>181</v>
      </c>
    </row>
    <row r="151" spans="1:60" outlineLevel="1" x14ac:dyDescent="0.2">
      <c r="A151" s="166">
        <v>47</v>
      </c>
      <c r="B151" s="167" t="s">
        <v>1387</v>
      </c>
      <c r="C151" s="183" t="s">
        <v>1388</v>
      </c>
      <c r="D151" s="168" t="s">
        <v>381</v>
      </c>
      <c r="E151" s="169">
        <v>6</v>
      </c>
      <c r="F151" s="170"/>
      <c r="G151" s="171">
        <f>ROUND(E151*F151,2)</f>
        <v>0</v>
      </c>
      <c r="H151" s="170"/>
      <c r="I151" s="171">
        <f>ROUND(E151*H151,2)</f>
        <v>0</v>
      </c>
      <c r="J151" s="170"/>
      <c r="K151" s="171">
        <f>ROUND(E151*J151,2)</f>
        <v>0</v>
      </c>
      <c r="L151" s="171">
        <v>15</v>
      </c>
      <c r="M151" s="171">
        <f>G151*(1+L151/100)</f>
        <v>0</v>
      </c>
      <c r="N151" s="171">
        <v>3.47E-3</v>
      </c>
      <c r="O151" s="171">
        <f>ROUND(E151*N151,2)</f>
        <v>0.02</v>
      </c>
      <c r="P151" s="171">
        <v>0</v>
      </c>
      <c r="Q151" s="171">
        <f>ROUND(E151*P151,2)</f>
        <v>0</v>
      </c>
      <c r="R151" s="171"/>
      <c r="S151" s="171" t="s">
        <v>222</v>
      </c>
      <c r="T151" s="172" t="s">
        <v>223</v>
      </c>
      <c r="U151" s="157">
        <v>0.45016</v>
      </c>
      <c r="V151" s="157">
        <f>ROUND(E151*U151,2)</f>
        <v>2.7</v>
      </c>
      <c r="W151" s="157"/>
      <c r="X151" s="157" t="s">
        <v>187</v>
      </c>
      <c r="Y151" s="147"/>
      <c r="Z151" s="147"/>
      <c r="AA151" s="147"/>
      <c r="AB151" s="147"/>
      <c r="AC151" s="147"/>
      <c r="AD151" s="147"/>
      <c r="AE151" s="147"/>
      <c r="AF151" s="147"/>
      <c r="AG151" s="147" t="s">
        <v>294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1" x14ac:dyDescent="0.2">
      <c r="A152" s="154"/>
      <c r="B152" s="155"/>
      <c r="C152" s="192" t="s">
        <v>1389</v>
      </c>
      <c r="D152" s="187"/>
      <c r="E152" s="188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47"/>
      <c r="Z152" s="147"/>
      <c r="AA152" s="147"/>
      <c r="AB152" s="147"/>
      <c r="AC152" s="147"/>
      <c r="AD152" s="147"/>
      <c r="AE152" s="147"/>
      <c r="AF152" s="147"/>
      <c r="AG152" s="147" t="s">
        <v>225</v>
      </c>
      <c r="AH152" s="147">
        <v>0</v>
      </c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1" x14ac:dyDescent="0.2">
      <c r="A153" s="154"/>
      <c r="B153" s="155"/>
      <c r="C153" s="192" t="s">
        <v>1390</v>
      </c>
      <c r="D153" s="187"/>
      <c r="E153" s="188">
        <v>2.4</v>
      </c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47"/>
      <c r="Z153" s="147"/>
      <c r="AA153" s="147"/>
      <c r="AB153" s="147"/>
      <c r="AC153" s="147"/>
      <c r="AD153" s="147"/>
      <c r="AE153" s="147"/>
      <c r="AF153" s="147"/>
      <c r="AG153" s="147" t="s">
        <v>225</v>
      </c>
      <c r="AH153" s="147">
        <v>0</v>
      </c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1" x14ac:dyDescent="0.2">
      <c r="A154" s="154"/>
      <c r="B154" s="155"/>
      <c r="C154" s="192" t="s">
        <v>1391</v>
      </c>
      <c r="D154" s="187"/>
      <c r="E154" s="188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47"/>
      <c r="Z154" s="147"/>
      <c r="AA154" s="147"/>
      <c r="AB154" s="147"/>
      <c r="AC154" s="147"/>
      <c r="AD154" s="147"/>
      <c r="AE154" s="147"/>
      <c r="AF154" s="147"/>
      <c r="AG154" s="147" t="s">
        <v>225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 x14ac:dyDescent="0.2">
      <c r="A155" s="154"/>
      <c r="B155" s="155"/>
      <c r="C155" s="192" t="s">
        <v>1392</v>
      </c>
      <c r="D155" s="187"/>
      <c r="E155" s="188">
        <v>3.6</v>
      </c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47"/>
      <c r="Z155" s="147"/>
      <c r="AA155" s="147"/>
      <c r="AB155" s="147"/>
      <c r="AC155" s="147"/>
      <c r="AD155" s="147"/>
      <c r="AE155" s="147"/>
      <c r="AF155" s="147"/>
      <c r="AG155" s="147" t="s">
        <v>225</v>
      </c>
      <c r="AH155" s="147">
        <v>0</v>
      </c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1" x14ac:dyDescent="0.2">
      <c r="A156" s="173">
        <v>48</v>
      </c>
      <c r="B156" s="174" t="s">
        <v>1393</v>
      </c>
      <c r="C156" s="182" t="s">
        <v>1394</v>
      </c>
      <c r="D156" s="175" t="s">
        <v>316</v>
      </c>
      <c r="E156" s="176">
        <v>6</v>
      </c>
      <c r="F156" s="177"/>
      <c r="G156" s="178">
        <f>ROUND(E156*F156,2)</f>
        <v>0</v>
      </c>
      <c r="H156" s="177"/>
      <c r="I156" s="178">
        <f>ROUND(E156*H156,2)</f>
        <v>0</v>
      </c>
      <c r="J156" s="177"/>
      <c r="K156" s="178">
        <f>ROUND(E156*J156,2)</f>
        <v>0</v>
      </c>
      <c r="L156" s="178">
        <v>15</v>
      </c>
      <c r="M156" s="178">
        <f>G156*(1+L156/100)</f>
        <v>0</v>
      </c>
      <c r="N156" s="178">
        <v>0</v>
      </c>
      <c r="O156" s="178">
        <f>ROUND(E156*N156,2)</f>
        <v>0</v>
      </c>
      <c r="P156" s="178">
        <v>2.0109999999999999E-2</v>
      </c>
      <c r="Q156" s="178">
        <f>ROUND(E156*P156,2)</f>
        <v>0.12</v>
      </c>
      <c r="R156" s="178"/>
      <c r="S156" s="178" t="s">
        <v>222</v>
      </c>
      <c r="T156" s="179" t="s">
        <v>223</v>
      </c>
      <c r="U156" s="157">
        <v>0.46500000000000002</v>
      </c>
      <c r="V156" s="157">
        <f>ROUND(E156*U156,2)</f>
        <v>2.79</v>
      </c>
      <c r="W156" s="157"/>
      <c r="X156" s="157" t="s">
        <v>187</v>
      </c>
      <c r="Y156" s="147"/>
      <c r="Z156" s="147"/>
      <c r="AA156" s="147"/>
      <c r="AB156" s="147"/>
      <c r="AC156" s="147"/>
      <c r="AD156" s="147"/>
      <c r="AE156" s="147"/>
      <c r="AF156" s="147"/>
      <c r="AG156" s="147" t="s">
        <v>294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1" x14ac:dyDescent="0.2">
      <c r="A157" s="166">
        <v>49</v>
      </c>
      <c r="B157" s="167" t="s">
        <v>1395</v>
      </c>
      <c r="C157" s="183" t="s">
        <v>1396</v>
      </c>
      <c r="D157" s="168" t="s">
        <v>316</v>
      </c>
      <c r="E157" s="169">
        <v>6</v>
      </c>
      <c r="F157" s="170"/>
      <c r="G157" s="171">
        <f>ROUND(E157*F157,2)</f>
        <v>0</v>
      </c>
      <c r="H157" s="170"/>
      <c r="I157" s="171">
        <f>ROUND(E157*H157,2)</f>
        <v>0</v>
      </c>
      <c r="J157" s="170"/>
      <c r="K157" s="171">
        <f>ROUND(E157*J157,2)</f>
        <v>0</v>
      </c>
      <c r="L157" s="171">
        <v>15</v>
      </c>
      <c r="M157" s="171">
        <f>G157*(1+L157/100)</f>
        <v>0</v>
      </c>
      <c r="N157" s="171">
        <v>2.6800000000000001E-3</v>
      </c>
      <c r="O157" s="171">
        <f>ROUND(E157*N157,2)</f>
        <v>0.02</v>
      </c>
      <c r="P157" s="171">
        <v>0</v>
      </c>
      <c r="Q157" s="171">
        <f>ROUND(E157*P157,2)</f>
        <v>0</v>
      </c>
      <c r="R157" s="171"/>
      <c r="S157" s="171" t="s">
        <v>222</v>
      </c>
      <c r="T157" s="172" t="s">
        <v>223</v>
      </c>
      <c r="U157" s="157">
        <v>1.18</v>
      </c>
      <c r="V157" s="157">
        <f>ROUND(E157*U157,2)</f>
        <v>7.08</v>
      </c>
      <c r="W157" s="157"/>
      <c r="X157" s="157" t="s">
        <v>187</v>
      </c>
      <c r="Y157" s="147"/>
      <c r="Z157" s="147"/>
      <c r="AA157" s="147"/>
      <c r="AB157" s="147"/>
      <c r="AC157" s="147"/>
      <c r="AD157" s="147"/>
      <c r="AE157" s="147"/>
      <c r="AF157" s="147"/>
      <c r="AG157" s="147" t="s">
        <v>278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1" x14ac:dyDescent="0.2">
      <c r="A158" s="154">
        <v>50</v>
      </c>
      <c r="B158" s="155" t="s">
        <v>1397</v>
      </c>
      <c r="C158" s="195" t="s">
        <v>1398</v>
      </c>
      <c r="D158" s="156" t="s">
        <v>0</v>
      </c>
      <c r="E158" s="191"/>
      <c r="F158" s="158"/>
      <c r="G158" s="157">
        <f>ROUND(E158*F158,2)</f>
        <v>0</v>
      </c>
      <c r="H158" s="158"/>
      <c r="I158" s="157">
        <f>ROUND(E158*H158,2)</f>
        <v>0</v>
      </c>
      <c r="J158" s="158"/>
      <c r="K158" s="157">
        <f>ROUND(E158*J158,2)</f>
        <v>0</v>
      </c>
      <c r="L158" s="157">
        <v>15</v>
      </c>
      <c r="M158" s="157">
        <f>G158*(1+L158/100)</f>
        <v>0</v>
      </c>
      <c r="N158" s="157">
        <v>0</v>
      </c>
      <c r="O158" s="157">
        <f>ROUND(E158*N158,2)</f>
        <v>0</v>
      </c>
      <c r="P158" s="157">
        <v>0</v>
      </c>
      <c r="Q158" s="157">
        <f>ROUND(E158*P158,2)</f>
        <v>0</v>
      </c>
      <c r="R158" s="157"/>
      <c r="S158" s="157" t="s">
        <v>222</v>
      </c>
      <c r="T158" s="157" t="s">
        <v>223</v>
      </c>
      <c r="U158" s="157">
        <v>0</v>
      </c>
      <c r="V158" s="157">
        <f>ROUND(E158*U158,2)</f>
        <v>0</v>
      </c>
      <c r="W158" s="157"/>
      <c r="X158" s="157" t="s">
        <v>694</v>
      </c>
      <c r="Y158" s="147"/>
      <c r="Z158" s="147"/>
      <c r="AA158" s="147"/>
      <c r="AB158" s="147"/>
      <c r="AC158" s="147"/>
      <c r="AD158" s="147"/>
      <c r="AE158" s="147"/>
      <c r="AF158" s="147"/>
      <c r="AG158" s="147" t="s">
        <v>695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x14ac:dyDescent="0.2">
      <c r="A159" s="160" t="s">
        <v>180</v>
      </c>
      <c r="B159" s="161" t="s">
        <v>128</v>
      </c>
      <c r="C159" s="181" t="s">
        <v>129</v>
      </c>
      <c r="D159" s="162"/>
      <c r="E159" s="163"/>
      <c r="F159" s="164"/>
      <c r="G159" s="164">
        <f>SUMIF(AG160:AG170,"&lt;&gt;NOR",G160:G170)</f>
        <v>0</v>
      </c>
      <c r="H159" s="164"/>
      <c r="I159" s="164">
        <f>SUM(I160:I170)</f>
        <v>0</v>
      </c>
      <c r="J159" s="164"/>
      <c r="K159" s="164">
        <f>SUM(K160:K170)</f>
        <v>0</v>
      </c>
      <c r="L159" s="164"/>
      <c r="M159" s="164">
        <f>SUM(M160:M170)</f>
        <v>0</v>
      </c>
      <c r="N159" s="164"/>
      <c r="O159" s="164">
        <f>SUM(O160:O170)</f>
        <v>0</v>
      </c>
      <c r="P159" s="164"/>
      <c r="Q159" s="164">
        <f>SUM(Q160:Q170)</f>
        <v>0</v>
      </c>
      <c r="R159" s="164"/>
      <c r="S159" s="164"/>
      <c r="T159" s="165"/>
      <c r="U159" s="159"/>
      <c r="V159" s="159">
        <f>SUM(V160:V170)</f>
        <v>13.2</v>
      </c>
      <c r="W159" s="159"/>
      <c r="X159" s="159"/>
      <c r="AG159" t="s">
        <v>181</v>
      </c>
    </row>
    <row r="160" spans="1:60" outlineLevel="1" x14ac:dyDescent="0.2">
      <c r="A160" s="166">
        <v>51</v>
      </c>
      <c r="B160" s="167" t="s">
        <v>1399</v>
      </c>
      <c r="C160" s="183" t="s">
        <v>1400</v>
      </c>
      <c r="D160" s="168" t="s">
        <v>316</v>
      </c>
      <c r="E160" s="169">
        <v>2</v>
      </c>
      <c r="F160" s="170"/>
      <c r="G160" s="171">
        <f>ROUND(E160*F160,2)</f>
        <v>0</v>
      </c>
      <c r="H160" s="170"/>
      <c r="I160" s="171">
        <f>ROUND(E160*H160,2)</f>
        <v>0</v>
      </c>
      <c r="J160" s="170"/>
      <c r="K160" s="171">
        <f>ROUND(E160*J160,2)</f>
        <v>0</v>
      </c>
      <c r="L160" s="171">
        <v>15</v>
      </c>
      <c r="M160" s="171">
        <f>G160*(1+L160/100)</f>
        <v>0</v>
      </c>
      <c r="N160" s="171">
        <v>0</v>
      </c>
      <c r="O160" s="171">
        <f>ROUND(E160*N160,2)</f>
        <v>0</v>
      </c>
      <c r="P160" s="171">
        <v>0</v>
      </c>
      <c r="Q160" s="171">
        <f>ROUND(E160*P160,2)</f>
        <v>0</v>
      </c>
      <c r="R160" s="171"/>
      <c r="S160" s="171" t="s">
        <v>185</v>
      </c>
      <c r="T160" s="172" t="s">
        <v>186</v>
      </c>
      <c r="U160" s="157">
        <v>0</v>
      </c>
      <c r="V160" s="157">
        <f>ROUND(E160*U160,2)</f>
        <v>0</v>
      </c>
      <c r="W160" s="157"/>
      <c r="X160" s="157" t="s">
        <v>187</v>
      </c>
      <c r="Y160" s="147"/>
      <c r="Z160" s="147"/>
      <c r="AA160" s="147"/>
      <c r="AB160" s="147"/>
      <c r="AC160" s="147"/>
      <c r="AD160" s="147"/>
      <c r="AE160" s="147"/>
      <c r="AF160" s="147"/>
      <c r="AG160" s="147" t="s">
        <v>188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1" x14ac:dyDescent="0.2">
      <c r="A161" s="154"/>
      <c r="B161" s="155"/>
      <c r="C161" s="192" t="s">
        <v>88</v>
      </c>
      <c r="D161" s="187"/>
      <c r="E161" s="188">
        <v>2</v>
      </c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47"/>
      <c r="Z161" s="147"/>
      <c r="AA161" s="147"/>
      <c r="AB161" s="147"/>
      <c r="AC161" s="147"/>
      <c r="AD161" s="147"/>
      <c r="AE161" s="147"/>
      <c r="AF161" s="147"/>
      <c r="AG161" s="147" t="s">
        <v>225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ht="22.5" outlineLevel="1" x14ac:dyDescent="0.2">
      <c r="A162" s="166">
        <v>52</v>
      </c>
      <c r="B162" s="167" t="s">
        <v>1401</v>
      </c>
      <c r="C162" s="183" t="s">
        <v>1402</v>
      </c>
      <c r="D162" s="168" t="s">
        <v>316</v>
      </c>
      <c r="E162" s="169">
        <v>4</v>
      </c>
      <c r="F162" s="170"/>
      <c r="G162" s="171">
        <f>ROUND(E162*F162,2)</f>
        <v>0</v>
      </c>
      <c r="H162" s="170"/>
      <c r="I162" s="171">
        <f>ROUND(E162*H162,2)</f>
        <v>0</v>
      </c>
      <c r="J162" s="170"/>
      <c r="K162" s="171">
        <f>ROUND(E162*J162,2)</f>
        <v>0</v>
      </c>
      <c r="L162" s="171">
        <v>15</v>
      </c>
      <c r="M162" s="171">
        <f>G162*(1+L162/100)</f>
        <v>0</v>
      </c>
      <c r="N162" s="171">
        <v>0</v>
      </c>
      <c r="O162" s="171">
        <f>ROUND(E162*N162,2)</f>
        <v>0</v>
      </c>
      <c r="P162" s="171">
        <v>0</v>
      </c>
      <c r="Q162" s="171">
        <f>ROUND(E162*P162,2)</f>
        <v>0</v>
      </c>
      <c r="R162" s="171"/>
      <c r="S162" s="171" t="s">
        <v>185</v>
      </c>
      <c r="T162" s="172" t="s">
        <v>186</v>
      </c>
      <c r="U162" s="157">
        <v>0</v>
      </c>
      <c r="V162" s="157">
        <f>ROUND(E162*U162,2)</f>
        <v>0</v>
      </c>
      <c r="W162" s="157"/>
      <c r="X162" s="157" t="s">
        <v>187</v>
      </c>
      <c r="Y162" s="147"/>
      <c r="Z162" s="147"/>
      <c r="AA162" s="147"/>
      <c r="AB162" s="147"/>
      <c r="AC162" s="147"/>
      <c r="AD162" s="147"/>
      <c r="AE162" s="147"/>
      <c r="AF162" s="147"/>
      <c r="AG162" s="147" t="s">
        <v>188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1" x14ac:dyDescent="0.2">
      <c r="A163" s="154"/>
      <c r="B163" s="155"/>
      <c r="C163" s="192" t="s">
        <v>96</v>
      </c>
      <c r="D163" s="187"/>
      <c r="E163" s="188">
        <v>4</v>
      </c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47"/>
      <c r="Z163" s="147"/>
      <c r="AA163" s="147"/>
      <c r="AB163" s="147"/>
      <c r="AC163" s="147"/>
      <c r="AD163" s="147"/>
      <c r="AE163" s="147"/>
      <c r="AF163" s="147"/>
      <c r="AG163" s="147" t="s">
        <v>225</v>
      </c>
      <c r="AH163" s="147">
        <v>0</v>
      </c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73">
        <v>53</v>
      </c>
      <c r="B164" s="174" t="s">
        <v>1403</v>
      </c>
      <c r="C164" s="182" t="s">
        <v>1404</v>
      </c>
      <c r="D164" s="175" t="s">
        <v>184</v>
      </c>
      <c r="E164" s="176">
        <v>1</v>
      </c>
      <c r="F164" s="177"/>
      <c r="G164" s="178">
        <f>ROUND(E164*F164,2)</f>
        <v>0</v>
      </c>
      <c r="H164" s="177"/>
      <c r="I164" s="178">
        <f>ROUND(E164*H164,2)</f>
        <v>0</v>
      </c>
      <c r="J164" s="177"/>
      <c r="K164" s="178">
        <f>ROUND(E164*J164,2)</f>
        <v>0</v>
      </c>
      <c r="L164" s="178">
        <v>15</v>
      </c>
      <c r="M164" s="178">
        <f>G164*(1+L164/100)</f>
        <v>0</v>
      </c>
      <c r="N164" s="178">
        <v>0</v>
      </c>
      <c r="O164" s="178">
        <f>ROUND(E164*N164,2)</f>
        <v>0</v>
      </c>
      <c r="P164" s="178">
        <v>0</v>
      </c>
      <c r="Q164" s="178">
        <f>ROUND(E164*P164,2)</f>
        <v>0</v>
      </c>
      <c r="R164" s="178"/>
      <c r="S164" s="178" t="s">
        <v>185</v>
      </c>
      <c r="T164" s="179" t="s">
        <v>186</v>
      </c>
      <c r="U164" s="157">
        <v>0</v>
      </c>
      <c r="V164" s="157">
        <f>ROUND(E164*U164,2)</f>
        <v>0</v>
      </c>
      <c r="W164" s="157"/>
      <c r="X164" s="157" t="s">
        <v>187</v>
      </c>
      <c r="Y164" s="147"/>
      <c r="Z164" s="147"/>
      <c r="AA164" s="147"/>
      <c r="AB164" s="147"/>
      <c r="AC164" s="147"/>
      <c r="AD164" s="147"/>
      <c r="AE164" s="147"/>
      <c r="AF164" s="147"/>
      <c r="AG164" s="147" t="s">
        <v>188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ht="22.5" outlineLevel="1" x14ac:dyDescent="0.2">
      <c r="A165" s="166">
        <v>54</v>
      </c>
      <c r="B165" s="167" t="s">
        <v>1405</v>
      </c>
      <c r="C165" s="183" t="s">
        <v>1406</v>
      </c>
      <c r="D165" s="168" t="s">
        <v>316</v>
      </c>
      <c r="E165" s="169">
        <v>4</v>
      </c>
      <c r="F165" s="170"/>
      <c r="G165" s="171">
        <f>ROUND(E165*F165,2)</f>
        <v>0</v>
      </c>
      <c r="H165" s="170"/>
      <c r="I165" s="171">
        <f>ROUND(E165*H165,2)</f>
        <v>0</v>
      </c>
      <c r="J165" s="170"/>
      <c r="K165" s="171">
        <f>ROUND(E165*J165,2)</f>
        <v>0</v>
      </c>
      <c r="L165" s="171">
        <v>15</v>
      </c>
      <c r="M165" s="171">
        <f>G165*(1+L165/100)</f>
        <v>0</v>
      </c>
      <c r="N165" s="171">
        <v>0</v>
      </c>
      <c r="O165" s="171">
        <f>ROUND(E165*N165,2)</f>
        <v>0</v>
      </c>
      <c r="P165" s="171">
        <v>0</v>
      </c>
      <c r="Q165" s="171">
        <f>ROUND(E165*P165,2)</f>
        <v>0</v>
      </c>
      <c r="R165" s="171"/>
      <c r="S165" s="171" t="s">
        <v>185</v>
      </c>
      <c r="T165" s="172" t="s">
        <v>186</v>
      </c>
      <c r="U165" s="157">
        <v>0</v>
      </c>
      <c r="V165" s="157">
        <f>ROUND(E165*U165,2)</f>
        <v>0</v>
      </c>
      <c r="W165" s="157"/>
      <c r="X165" s="157" t="s">
        <v>187</v>
      </c>
      <c r="Y165" s="147"/>
      <c r="Z165" s="147"/>
      <c r="AA165" s="147"/>
      <c r="AB165" s="147"/>
      <c r="AC165" s="147"/>
      <c r="AD165" s="147"/>
      <c r="AE165" s="147"/>
      <c r="AF165" s="147"/>
      <c r="AG165" s="147" t="s">
        <v>188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1" x14ac:dyDescent="0.2">
      <c r="A166" s="154"/>
      <c r="B166" s="155"/>
      <c r="C166" s="192" t="s">
        <v>96</v>
      </c>
      <c r="D166" s="187"/>
      <c r="E166" s="188">
        <v>4</v>
      </c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47"/>
      <c r="Z166" s="147"/>
      <c r="AA166" s="147"/>
      <c r="AB166" s="147"/>
      <c r="AC166" s="147"/>
      <c r="AD166" s="147"/>
      <c r="AE166" s="147"/>
      <c r="AF166" s="147"/>
      <c r="AG166" s="147" t="s">
        <v>225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1" x14ac:dyDescent="0.2">
      <c r="A167" s="166">
        <v>55</v>
      </c>
      <c r="B167" s="167" t="s">
        <v>1407</v>
      </c>
      <c r="C167" s="183" t="s">
        <v>1408</v>
      </c>
      <c r="D167" s="168" t="s">
        <v>316</v>
      </c>
      <c r="E167" s="169">
        <v>6</v>
      </c>
      <c r="F167" s="170"/>
      <c r="G167" s="171">
        <f>ROUND(E167*F167,2)</f>
        <v>0</v>
      </c>
      <c r="H167" s="170"/>
      <c r="I167" s="171">
        <f>ROUND(E167*H167,2)</f>
        <v>0</v>
      </c>
      <c r="J167" s="170"/>
      <c r="K167" s="171">
        <f>ROUND(E167*J167,2)</f>
        <v>0</v>
      </c>
      <c r="L167" s="171">
        <v>15</v>
      </c>
      <c r="M167" s="171">
        <f>G167*(1+L167/100)</f>
        <v>0</v>
      </c>
      <c r="N167" s="171">
        <v>1.7000000000000001E-4</v>
      </c>
      <c r="O167" s="171">
        <f>ROUND(E167*N167,2)</f>
        <v>0</v>
      </c>
      <c r="P167" s="171">
        <v>0</v>
      </c>
      <c r="Q167" s="171">
        <f>ROUND(E167*P167,2)</f>
        <v>0</v>
      </c>
      <c r="R167" s="171"/>
      <c r="S167" s="171" t="s">
        <v>222</v>
      </c>
      <c r="T167" s="172" t="s">
        <v>223</v>
      </c>
      <c r="U167" s="157">
        <v>2.2000000000000002</v>
      </c>
      <c r="V167" s="157">
        <f>ROUND(E167*U167,2)</f>
        <v>13.2</v>
      </c>
      <c r="W167" s="157"/>
      <c r="X167" s="157" t="s">
        <v>187</v>
      </c>
      <c r="Y167" s="147"/>
      <c r="Z167" s="147"/>
      <c r="AA167" s="147"/>
      <c r="AB167" s="147"/>
      <c r="AC167" s="147"/>
      <c r="AD167" s="147"/>
      <c r="AE167" s="147"/>
      <c r="AF167" s="147"/>
      <c r="AG167" s="147" t="s">
        <v>294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1" x14ac:dyDescent="0.2">
      <c r="A168" s="154"/>
      <c r="B168" s="155"/>
      <c r="C168" s="192" t="s">
        <v>1409</v>
      </c>
      <c r="D168" s="187"/>
      <c r="E168" s="188">
        <v>6</v>
      </c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47"/>
      <c r="Z168" s="147"/>
      <c r="AA168" s="147"/>
      <c r="AB168" s="147"/>
      <c r="AC168" s="147"/>
      <c r="AD168" s="147"/>
      <c r="AE168" s="147"/>
      <c r="AF168" s="147"/>
      <c r="AG168" s="147" t="s">
        <v>225</v>
      </c>
      <c r="AH168" s="147">
        <v>0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1" x14ac:dyDescent="0.2">
      <c r="A169" s="166">
        <v>56</v>
      </c>
      <c r="B169" s="167" t="s">
        <v>1410</v>
      </c>
      <c r="C169" s="183" t="s">
        <v>1411</v>
      </c>
      <c r="D169" s="168" t="s">
        <v>588</v>
      </c>
      <c r="E169" s="169">
        <v>6</v>
      </c>
      <c r="F169" s="170"/>
      <c r="G169" s="171">
        <f>ROUND(E169*F169,2)</f>
        <v>0</v>
      </c>
      <c r="H169" s="170"/>
      <c r="I169" s="171">
        <f>ROUND(E169*H169,2)</f>
        <v>0</v>
      </c>
      <c r="J169" s="170"/>
      <c r="K169" s="171">
        <f>ROUND(E169*J169,2)</f>
        <v>0</v>
      </c>
      <c r="L169" s="171">
        <v>15</v>
      </c>
      <c r="M169" s="171">
        <f>G169*(1+L169/100)</f>
        <v>0</v>
      </c>
      <c r="N169" s="171">
        <v>0</v>
      </c>
      <c r="O169" s="171">
        <f>ROUND(E169*N169,2)</f>
        <v>0</v>
      </c>
      <c r="P169" s="171">
        <v>0</v>
      </c>
      <c r="Q169" s="171">
        <f>ROUND(E169*P169,2)</f>
        <v>0</v>
      </c>
      <c r="R169" s="171"/>
      <c r="S169" s="171" t="s">
        <v>185</v>
      </c>
      <c r="T169" s="172" t="s">
        <v>186</v>
      </c>
      <c r="U169" s="157">
        <v>0</v>
      </c>
      <c r="V169" s="157">
        <f>ROUND(E169*U169,2)</f>
        <v>0</v>
      </c>
      <c r="W169" s="157"/>
      <c r="X169" s="157" t="s">
        <v>270</v>
      </c>
      <c r="Y169" s="147"/>
      <c r="Z169" s="147"/>
      <c r="AA169" s="147"/>
      <c r="AB169" s="147"/>
      <c r="AC169" s="147"/>
      <c r="AD169" s="147"/>
      <c r="AE169" s="147"/>
      <c r="AF169" s="147"/>
      <c r="AG169" s="147" t="s">
        <v>377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1" x14ac:dyDescent="0.2">
      <c r="A170" s="154">
        <v>57</v>
      </c>
      <c r="B170" s="155" t="s">
        <v>733</v>
      </c>
      <c r="C170" s="195" t="s">
        <v>734</v>
      </c>
      <c r="D170" s="156" t="s">
        <v>0</v>
      </c>
      <c r="E170" s="191"/>
      <c r="F170" s="158"/>
      <c r="G170" s="157">
        <f>ROUND(E170*F170,2)</f>
        <v>0</v>
      </c>
      <c r="H170" s="158"/>
      <c r="I170" s="157">
        <f>ROUND(E170*H170,2)</f>
        <v>0</v>
      </c>
      <c r="J170" s="158"/>
      <c r="K170" s="157">
        <f>ROUND(E170*J170,2)</f>
        <v>0</v>
      </c>
      <c r="L170" s="157">
        <v>15</v>
      </c>
      <c r="M170" s="157">
        <f>G170*(1+L170/100)</f>
        <v>0</v>
      </c>
      <c r="N170" s="157">
        <v>0</v>
      </c>
      <c r="O170" s="157">
        <f>ROUND(E170*N170,2)</f>
        <v>0</v>
      </c>
      <c r="P170" s="157">
        <v>0</v>
      </c>
      <c r="Q170" s="157">
        <f>ROUND(E170*P170,2)</f>
        <v>0</v>
      </c>
      <c r="R170" s="157"/>
      <c r="S170" s="157" t="s">
        <v>222</v>
      </c>
      <c r="T170" s="157" t="s">
        <v>223</v>
      </c>
      <c r="U170" s="157">
        <v>0</v>
      </c>
      <c r="V170" s="157">
        <f>ROUND(E170*U170,2)</f>
        <v>0</v>
      </c>
      <c r="W170" s="157"/>
      <c r="X170" s="157" t="s">
        <v>694</v>
      </c>
      <c r="Y170" s="147"/>
      <c r="Z170" s="147"/>
      <c r="AA170" s="147"/>
      <c r="AB170" s="147"/>
      <c r="AC170" s="147"/>
      <c r="AD170" s="147"/>
      <c r="AE170" s="147"/>
      <c r="AF170" s="147"/>
      <c r="AG170" s="147" t="s">
        <v>695</v>
      </c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x14ac:dyDescent="0.2">
      <c r="A171" s="160" t="s">
        <v>180</v>
      </c>
      <c r="B171" s="161" t="s">
        <v>130</v>
      </c>
      <c r="C171" s="181" t="s">
        <v>131</v>
      </c>
      <c r="D171" s="162"/>
      <c r="E171" s="163"/>
      <c r="F171" s="164"/>
      <c r="G171" s="164">
        <f>SUMIF(AG172:AG177,"&lt;&gt;NOR",G172:G177)</f>
        <v>0</v>
      </c>
      <c r="H171" s="164"/>
      <c r="I171" s="164">
        <f>SUM(I172:I177)</f>
        <v>0</v>
      </c>
      <c r="J171" s="164"/>
      <c r="K171" s="164">
        <f>SUM(K172:K177)</f>
        <v>0</v>
      </c>
      <c r="L171" s="164"/>
      <c r="M171" s="164">
        <f>SUM(M172:M177)</f>
        <v>0</v>
      </c>
      <c r="N171" s="164"/>
      <c r="O171" s="164">
        <f>SUM(O172:O177)</f>
        <v>2.8499999999999996</v>
      </c>
      <c r="P171" s="164"/>
      <c r="Q171" s="164">
        <f>SUM(Q172:Q177)</f>
        <v>0</v>
      </c>
      <c r="R171" s="164"/>
      <c r="S171" s="164"/>
      <c r="T171" s="165"/>
      <c r="U171" s="159"/>
      <c r="V171" s="159">
        <f>SUM(V172:V177)</f>
        <v>66.72</v>
      </c>
      <c r="W171" s="159"/>
      <c r="X171" s="159"/>
      <c r="AG171" t="s">
        <v>181</v>
      </c>
    </row>
    <row r="172" spans="1:60" ht="33.75" outlineLevel="1" x14ac:dyDescent="0.2">
      <c r="A172" s="166">
        <v>58</v>
      </c>
      <c r="B172" s="167" t="s">
        <v>1412</v>
      </c>
      <c r="C172" s="183" t="s">
        <v>1413</v>
      </c>
      <c r="D172" s="168" t="s">
        <v>221</v>
      </c>
      <c r="E172" s="169">
        <v>199.16</v>
      </c>
      <c r="F172" s="170"/>
      <c r="G172" s="171">
        <f>ROUND(E172*F172,2)</f>
        <v>0</v>
      </c>
      <c r="H172" s="170"/>
      <c r="I172" s="171">
        <f>ROUND(E172*H172,2)</f>
        <v>0</v>
      </c>
      <c r="J172" s="170"/>
      <c r="K172" s="171">
        <f>ROUND(E172*J172,2)</f>
        <v>0</v>
      </c>
      <c r="L172" s="171">
        <v>15</v>
      </c>
      <c r="M172" s="171">
        <f>G172*(1+L172/100)</f>
        <v>0</v>
      </c>
      <c r="N172" s="171">
        <v>1.404E-2</v>
      </c>
      <c r="O172" s="171">
        <f>ROUND(E172*N172,2)</f>
        <v>2.8</v>
      </c>
      <c r="P172" s="171">
        <v>0</v>
      </c>
      <c r="Q172" s="171">
        <f>ROUND(E172*P172,2)</f>
        <v>0</v>
      </c>
      <c r="R172" s="171"/>
      <c r="S172" s="171" t="s">
        <v>222</v>
      </c>
      <c r="T172" s="172" t="s">
        <v>223</v>
      </c>
      <c r="U172" s="157">
        <v>0.33500000000000002</v>
      </c>
      <c r="V172" s="157">
        <f>ROUND(E172*U172,2)</f>
        <v>66.72</v>
      </c>
      <c r="W172" s="157"/>
      <c r="X172" s="157" t="s">
        <v>187</v>
      </c>
      <c r="Y172" s="147"/>
      <c r="Z172" s="147"/>
      <c r="AA172" s="147"/>
      <c r="AB172" s="147"/>
      <c r="AC172" s="147"/>
      <c r="AD172" s="147"/>
      <c r="AE172" s="147"/>
      <c r="AF172" s="147"/>
      <c r="AG172" s="147" t="s">
        <v>294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ht="22.5" outlineLevel="1" x14ac:dyDescent="0.2">
      <c r="A173" s="154"/>
      <c r="B173" s="155"/>
      <c r="C173" s="192" t="s">
        <v>1414</v>
      </c>
      <c r="D173" s="187"/>
      <c r="E173" s="188">
        <v>158.33000000000001</v>
      </c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47"/>
      <c r="Z173" s="147"/>
      <c r="AA173" s="147"/>
      <c r="AB173" s="147"/>
      <c r="AC173" s="147"/>
      <c r="AD173" s="147"/>
      <c r="AE173" s="147"/>
      <c r="AF173" s="147"/>
      <c r="AG173" s="147" t="s">
        <v>225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ht="22.5" outlineLevel="1" x14ac:dyDescent="0.2">
      <c r="A174" s="154"/>
      <c r="B174" s="155"/>
      <c r="C174" s="192" t="s">
        <v>1415</v>
      </c>
      <c r="D174" s="187"/>
      <c r="E174" s="188">
        <v>40.83</v>
      </c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47"/>
      <c r="Z174" s="147"/>
      <c r="AA174" s="147"/>
      <c r="AB174" s="147"/>
      <c r="AC174" s="147"/>
      <c r="AD174" s="147"/>
      <c r="AE174" s="147"/>
      <c r="AF174" s="147"/>
      <c r="AG174" s="147" t="s">
        <v>225</v>
      </c>
      <c r="AH174" s="147">
        <v>0</v>
      </c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1" x14ac:dyDescent="0.2">
      <c r="A175" s="166">
        <v>59</v>
      </c>
      <c r="B175" s="167" t="s">
        <v>1416</v>
      </c>
      <c r="C175" s="183" t="s">
        <v>1417</v>
      </c>
      <c r="D175" s="168" t="s">
        <v>221</v>
      </c>
      <c r="E175" s="169">
        <v>199.16</v>
      </c>
      <c r="F175" s="170"/>
      <c r="G175" s="171">
        <f>ROUND(E175*F175,2)</f>
        <v>0</v>
      </c>
      <c r="H175" s="170"/>
      <c r="I175" s="171">
        <f>ROUND(E175*H175,2)</f>
        <v>0</v>
      </c>
      <c r="J175" s="170"/>
      <c r="K175" s="171">
        <f>ROUND(E175*J175,2)</f>
        <v>0</v>
      </c>
      <c r="L175" s="171">
        <v>15</v>
      </c>
      <c r="M175" s="171">
        <f>G175*(1+L175/100)</f>
        <v>0</v>
      </c>
      <c r="N175" s="171">
        <v>2.4000000000000001E-4</v>
      </c>
      <c r="O175" s="171">
        <f>ROUND(E175*N175,2)</f>
        <v>0.05</v>
      </c>
      <c r="P175" s="171">
        <v>0</v>
      </c>
      <c r="Q175" s="171">
        <f>ROUND(E175*P175,2)</f>
        <v>0</v>
      </c>
      <c r="R175" s="171"/>
      <c r="S175" s="171" t="s">
        <v>222</v>
      </c>
      <c r="T175" s="172" t="s">
        <v>223</v>
      </c>
      <c r="U175" s="157">
        <v>0</v>
      </c>
      <c r="V175" s="157">
        <f>ROUND(E175*U175,2)</f>
        <v>0</v>
      </c>
      <c r="W175" s="157"/>
      <c r="X175" s="157" t="s">
        <v>187</v>
      </c>
      <c r="Y175" s="147"/>
      <c r="Z175" s="147"/>
      <c r="AA175" s="147"/>
      <c r="AB175" s="147"/>
      <c r="AC175" s="147"/>
      <c r="AD175" s="147"/>
      <c r="AE175" s="147"/>
      <c r="AF175" s="147"/>
      <c r="AG175" s="147" t="s">
        <v>294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">
      <c r="A176" s="154"/>
      <c r="B176" s="155"/>
      <c r="C176" s="192" t="s">
        <v>1418</v>
      </c>
      <c r="D176" s="187"/>
      <c r="E176" s="188">
        <v>199.16</v>
      </c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47"/>
      <c r="Z176" s="147"/>
      <c r="AA176" s="147"/>
      <c r="AB176" s="147"/>
      <c r="AC176" s="147"/>
      <c r="AD176" s="147"/>
      <c r="AE176" s="147"/>
      <c r="AF176" s="147"/>
      <c r="AG176" s="147" t="s">
        <v>225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ht="22.5" outlineLevel="1" x14ac:dyDescent="0.2">
      <c r="A177" s="154">
        <v>60</v>
      </c>
      <c r="B177" s="155" t="s">
        <v>1419</v>
      </c>
      <c r="C177" s="195" t="s">
        <v>1420</v>
      </c>
      <c r="D177" s="156" t="s">
        <v>0</v>
      </c>
      <c r="E177" s="191"/>
      <c r="F177" s="158"/>
      <c r="G177" s="157">
        <f>ROUND(E177*F177,2)</f>
        <v>0</v>
      </c>
      <c r="H177" s="158"/>
      <c r="I177" s="157">
        <f>ROUND(E177*H177,2)</f>
        <v>0</v>
      </c>
      <c r="J177" s="158"/>
      <c r="K177" s="157">
        <f>ROUND(E177*J177,2)</f>
        <v>0</v>
      </c>
      <c r="L177" s="157">
        <v>15</v>
      </c>
      <c r="M177" s="157">
        <f>G177*(1+L177/100)</f>
        <v>0</v>
      </c>
      <c r="N177" s="157">
        <v>0</v>
      </c>
      <c r="O177" s="157">
        <f>ROUND(E177*N177,2)</f>
        <v>0</v>
      </c>
      <c r="P177" s="157">
        <v>0</v>
      </c>
      <c r="Q177" s="157">
        <f>ROUND(E177*P177,2)</f>
        <v>0</v>
      </c>
      <c r="R177" s="157"/>
      <c r="S177" s="157" t="s">
        <v>222</v>
      </c>
      <c r="T177" s="157" t="s">
        <v>223</v>
      </c>
      <c r="U177" s="157">
        <v>0</v>
      </c>
      <c r="V177" s="157">
        <f>ROUND(E177*U177,2)</f>
        <v>0</v>
      </c>
      <c r="W177" s="157"/>
      <c r="X177" s="157" t="s">
        <v>694</v>
      </c>
      <c r="Y177" s="147"/>
      <c r="Z177" s="147"/>
      <c r="AA177" s="147"/>
      <c r="AB177" s="147"/>
      <c r="AC177" s="147"/>
      <c r="AD177" s="147"/>
      <c r="AE177" s="147"/>
      <c r="AF177" s="147"/>
      <c r="AG177" s="147" t="s">
        <v>695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x14ac:dyDescent="0.2">
      <c r="A178" s="160" t="s">
        <v>180</v>
      </c>
      <c r="B178" s="161" t="s">
        <v>132</v>
      </c>
      <c r="C178" s="181" t="s">
        <v>133</v>
      </c>
      <c r="D178" s="162"/>
      <c r="E178" s="163"/>
      <c r="F178" s="164"/>
      <c r="G178" s="164">
        <f>SUMIF(AG179:AG186,"&lt;&gt;NOR",G179:G186)</f>
        <v>0</v>
      </c>
      <c r="H178" s="164"/>
      <c r="I178" s="164">
        <f>SUM(I179:I186)</f>
        <v>0</v>
      </c>
      <c r="J178" s="164"/>
      <c r="K178" s="164">
        <f>SUM(K179:K186)</f>
        <v>0</v>
      </c>
      <c r="L178" s="164"/>
      <c r="M178" s="164">
        <f>SUM(M179:M186)</f>
        <v>0</v>
      </c>
      <c r="N178" s="164"/>
      <c r="O178" s="164">
        <f>SUM(O179:O186)</f>
        <v>0.03</v>
      </c>
      <c r="P178" s="164"/>
      <c r="Q178" s="164">
        <f>SUM(Q179:Q186)</f>
        <v>0.53</v>
      </c>
      <c r="R178" s="164"/>
      <c r="S178" s="164"/>
      <c r="T178" s="165"/>
      <c r="U178" s="159"/>
      <c r="V178" s="159">
        <f>SUM(V179:V186)</f>
        <v>23.919999999999998</v>
      </c>
      <c r="W178" s="159"/>
      <c r="X178" s="159"/>
      <c r="AG178" t="s">
        <v>181</v>
      </c>
    </row>
    <row r="179" spans="1:60" outlineLevel="1" x14ac:dyDescent="0.2">
      <c r="A179" s="166">
        <v>61</v>
      </c>
      <c r="B179" s="167" t="s">
        <v>1421</v>
      </c>
      <c r="C179" s="183" t="s">
        <v>1422</v>
      </c>
      <c r="D179" s="168" t="s">
        <v>381</v>
      </c>
      <c r="E179" s="169">
        <v>156.87119999999999</v>
      </c>
      <c r="F179" s="170"/>
      <c r="G179" s="171">
        <f>ROUND(E179*F179,2)</f>
        <v>0</v>
      </c>
      <c r="H179" s="170"/>
      <c r="I179" s="171">
        <f>ROUND(E179*H179,2)</f>
        <v>0</v>
      </c>
      <c r="J179" s="170"/>
      <c r="K179" s="171">
        <f>ROUND(E179*J179,2)</f>
        <v>0</v>
      </c>
      <c r="L179" s="171">
        <v>15</v>
      </c>
      <c r="M179" s="171">
        <f>G179*(1+L179/100)</f>
        <v>0</v>
      </c>
      <c r="N179" s="171">
        <v>0</v>
      </c>
      <c r="O179" s="171">
        <f>ROUND(E179*N179,2)</f>
        <v>0</v>
      </c>
      <c r="P179" s="171">
        <v>3.3700000000000002E-3</v>
      </c>
      <c r="Q179" s="171">
        <f>ROUND(E179*P179,2)</f>
        <v>0.53</v>
      </c>
      <c r="R179" s="171"/>
      <c r="S179" s="171" t="s">
        <v>222</v>
      </c>
      <c r="T179" s="172" t="s">
        <v>223</v>
      </c>
      <c r="U179" s="157">
        <v>0.115</v>
      </c>
      <c r="V179" s="157">
        <f>ROUND(E179*U179,2)</f>
        <v>18.04</v>
      </c>
      <c r="W179" s="157"/>
      <c r="X179" s="157" t="s">
        <v>187</v>
      </c>
      <c r="Y179" s="147"/>
      <c r="Z179" s="147"/>
      <c r="AA179" s="147"/>
      <c r="AB179" s="147"/>
      <c r="AC179" s="147"/>
      <c r="AD179" s="147"/>
      <c r="AE179" s="147"/>
      <c r="AF179" s="147"/>
      <c r="AG179" s="147" t="s">
        <v>294</v>
      </c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ht="22.5" outlineLevel="1" x14ac:dyDescent="0.2">
      <c r="A180" s="154"/>
      <c r="B180" s="155"/>
      <c r="C180" s="192" t="s">
        <v>1266</v>
      </c>
      <c r="D180" s="187"/>
      <c r="E180" s="188">
        <v>95</v>
      </c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47"/>
      <c r="Z180" s="147"/>
      <c r="AA180" s="147"/>
      <c r="AB180" s="147"/>
      <c r="AC180" s="147"/>
      <c r="AD180" s="147"/>
      <c r="AE180" s="147"/>
      <c r="AF180" s="147"/>
      <c r="AG180" s="147" t="s">
        <v>225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ht="22.5" outlineLevel="1" x14ac:dyDescent="0.2">
      <c r="A181" s="154"/>
      <c r="B181" s="155"/>
      <c r="C181" s="192" t="s">
        <v>1267</v>
      </c>
      <c r="D181" s="187"/>
      <c r="E181" s="188">
        <v>25.38</v>
      </c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47"/>
      <c r="Z181" s="147"/>
      <c r="AA181" s="147"/>
      <c r="AB181" s="147"/>
      <c r="AC181" s="147"/>
      <c r="AD181" s="147"/>
      <c r="AE181" s="147"/>
      <c r="AF181" s="147"/>
      <c r="AG181" s="147" t="s">
        <v>225</v>
      </c>
      <c r="AH181" s="147">
        <v>0</v>
      </c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ht="22.5" outlineLevel="1" x14ac:dyDescent="0.2">
      <c r="A182" s="154"/>
      <c r="B182" s="155"/>
      <c r="C182" s="192" t="s">
        <v>1268</v>
      </c>
      <c r="D182" s="187"/>
      <c r="E182" s="188">
        <v>24.5</v>
      </c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47"/>
      <c r="Z182" s="147"/>
      <c r="AA182" s="147"/>
      <c r="AB182" s="147"/>
      <c r="AC182" s="147"/>
      <c r="AD182" s="147"/>
      <c r="AE182" s="147"/>
      <c r="AF182" s="147"/>
      <c r="AG182" s="147" t="s">
        <v>225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1" x14ac:dyDescent="0.2">
      <c r="A183" s="154"/>
      <c r="B183" s="155"/>
      <c r="C183" s="192" t="s">
        <v>1423</v>
      </c>
      <c r="D183" s="187"/>
      <c r="E183" s="188">
        <v>12</v>
      </c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47"/>
      <c r="Z183" s="147"/>
      <c r="AA183" s="147"/>
      <c r="AB183" s="147"/>
      <c r="AC183" s="147"/>
      <c r="AD183" s="147"/>
      <c r="AE183" s="147"/>
      <c r="AF183" s="147"/>
      <c r="AG183" s="147" t="s">
        <v>225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1" x14ac:dyDescent="0.2">
      <c r="A184" s="166">
        <v>62</v>
      </c>
      <c r="B184" s="167" t="s">
        <v>1424</v>
      </c>
      <c r="C184" s="183" t="s">
        <v>1425</v>
      </c>
      <c r="D184" s="168" t="s">
        <v>381</v>
      </c>
      <c r="E184" s="169">
        <v>12</v>
      </c>
      <c r="F184" s="170"/>
      <c r="G184" s="171">
        <f>ROUND(E184*F184,2)</f>
        <v>0</v>
      </c>
      <c r="H184" s="170"/>
      <c r="I184" s="171">
        <f>ROUND(E184*H184,2)</f>
        <v>0</v>
      </c>
      <c r="J184" s="170"/>
      <c r="K184" s="171">
        <f>ROUND(E184*J184,2)</f>
        <v>0</v>
      </c>
      <c r="L184" s="171">
        <v>15</v>
      </c>
      <c r="M184" s="171">
        <f>G184*(1+L184/100)</f>
        <v>0</v>
      </c>
      <c r="N184" s="171">
        <v>2.5899999999999999E-3</v>
      </c>
      <c r="O184" s="171">
        <f>ROUND(E184*N184,2)</f>
        <v>0.03</v>
      </c>
      <c r="P184" s="171">
        <v>0</v>
      </c>
      <c r="Q184" s="171">
        <f>ROUND(E184*P184,2)</f>
        <v>0</v>
      </c>
      <c r="R184" s="171"/>
      <c r="S184" s="171" t="s">
        <v>222</v>
      </c>
      <c r="T184" s="172" t="s">
        <v>223</v>
      </c>
      <c r="U184" s="157">
        <v>0.49</v>
      </c>
      <c r="V184" s="157">
        <f>ROUND(E184*U184,2)</f>
        <v>5.88</v>
      </c>
      <c r="W184" s="157"/>
      <c r="X184" s="157" t="s">
        <v>187</v>
      </c>
      <c r="Y184" s="147"/>
      <c r="Z184" s="147"/>
      <c r="AA184" s="147"/>
      <c r="AB184" s="147"/>
      <c r="AC184" s="147"/>
      <c r="AD184" s="147"/>
      <c r="AE184" s="147"/>
      <c r="AF184" s="147"/>
      <c r="AG184" s="147" t="s">
        <v>294</v>
      </c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1" x14ac:dyDescent="0.2">
      <c r="A185" s="154"/>
      <c r="B185" s="155"/>
      <c r="C185" s="192" t="s">
        <v>1423</v>
      </c>
      <c r="D185" s="187"/>
      <c r="E185" s="188">
        <v>12</v>
      </c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47"/>
      <c r="Z185" s="147"/>
      <c r="AA185" s="147"/>
      <c r="AB185" s="147"/>
      <c r="AC185" s="147"/>
      <c r="AD185" s="147"/>
      <c r="AE185" s="147"/>
      <c r="AF185" s="147"/>
      <c r="AG185" s="147" t="s">
        <v>225</v>
      </c>
      <c r="AH185" s="147">
        <v>0</v>
      </c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1" x14ac:dyDescent="0.2">
      <c r="A186" s="154">
        <v>63</v>
      </c>
      <c r="B186" s="155" t="s">
        <v>774</v>
      </c>
      <c r="C186" s="195" t="s">
        <v>775</v>
      </c>
      <c r="D186" s="156" t="s">
        <v>0</v>
      </c>
      <c r="E186" s="191"/>
      <c r="F186" s="158"/>
      <c r="G186" s="157">
        <f>ROUND(E186*F186,2)</f>
        <v>0</v>
      </c>
      <c r="H186" s="158"/>
      <c r="I186" s="157">
        <f>ROUND(E186*H186,2)</f>
        <v>0</v>
      </c>
      <c r="J186" s="158"/>
      <c r="K186" s="157">
        <f>ROUND(E186*J186,2)</f>
        <v>0</v>
      </c>
      <c r="L186" s="157">
        <v>15</v>
      </c>
      <c r="M186" s="157">
        <f>G186*(1+L186/100)</f>
        <v>0</v>
      </c>
      <c r="N186" s="157">
        <v>0</v>
      </c>
      <c r="O186" s="157">
        <f>ROUND(E186*N186,2)</f>
        <v>0</v>
      </c>
      <c r="P186" s="157">
        <v>0</v>
      </c>
      <c r="Q186" s="157">
        <f>ROUND(E186*P186,2)</f>
        <v>0</v>
      </c>
      <c r="R186" s="157"/>
      <c r="S186" s="157" t="s">
        <v>222</v>
      </c>
      <c r="T186" s="157" t="s">
        <v>223</v>
      </c>
      <c r="U186" s="157">
        <v>0</v>
      </c>
      <c r="V186" s="157">
        <f>ROUND(E186*U186,2)</f>
        <v>0</v>
      </c>
      <c r="W186" s="157"/>
      <c r="X186" s="157" t="s">
        <v>694</v>
      </c>
      <c r="Y186" s="147"/>
      <c r="Z186" s="147"/>
      <c r="AA186" s="147"/>
      <c r="AB186" s="147"/>
      <c r="AC186" s="147"/>
      <c r="AD186" s="147"/>
      <c r="AE186" s="147"/>
      <c r="AF186" s="147"/>
      <c r="AG186" s="147" t="s">
        <v>695</v>
      </c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x14ac:dyDescent="0.2">
      <c r="A187" s="160" t="s">
        <v>180</v>
      </c>
      <c r="B187" s="161" t="s">
        <v>150</v>
      </c>
      <c r="C187" s="181" t="s">
        <v>151</v>
      </c>
      <c r="D187" s="162"/>
      <c r="E187" s="163"/>
      <c r="F187" s="164"/>
      <c r="G187" s="164">
        <f>SUMIF(AG188:AG196,"&lt;&gt;NOR",G188:G196)</f>
        <v>0</v>
      </c>
      <c r="H187" s="164"/>
      <c r="I187" s="164">
        <f>SUM(I188:I196)</f>
        <v>0</v>
      </c>
      <c r="J187" s="164"/>
      <c r="K187" s="164">
        <f>SUM(K188:K196)</f>
        <v>0</v>
      </c>
      <c r="L187" s="164"/>
      <c r="M187" s="164">
        <f>SUM(M188:M196)</f>
        <v>0</v>
      </c>
      <c r="N187" s="164"/>
      <c r="O187" s="164">
        <f>SUM(O188:O196)</f>
        <v>0</v>
      </c>
      <c r="P187" s="164"/>
      <c r="Q187" s="164">
        <f>SUM(Q188:Q196)</f>
        <v>0</v>
      </c>
      <c r="R187" s="164"/>
      <c r="S187" s="164"/>
      <c r="T187" s="165"/>
      <c r="U187" s="159"/>
      <c r="V187" s="159">
        <f>SUM(V188:V196)</f>
        <v>5.2799999999999994</v>
      </c>
      <c r="W187" s="159"/>
      <c r="X187" s="159"/>
      <c r="AG187" t="s">
        <v>181</v>
      </c>
    </row>
    <row r="188" spans="1:60" outlineLevel="1" x14ac:dyDescent="0.2">
      <c r="A188" s="173">
        <v>64</v>
      </c>
      <c r="B188" s="174" t="s">
        <v>809</v>
      </c>
      <c r="C188" s="182" t="s">
        <v>810</v>
      </c>
      <c r="D188" s="175" t="s">
        <v>274</v>
      </c>
      <c r="E188" s="176">
        <v>2.2743899999999999</v>
      </c>
      <c r="F188" s="177"/>
      <c r="G188" s="178">
        <f t="shared" ref="G188:G196" si="0">ROUND(E188*F188,2)</f>
        <v>0</v>
      </c>
      <c r="H188" s="177"/>
      <c r="I188" s="178">
        <f t="shared" ref="I188:I196" si="1">ROUND(E188*H188,2)</f>
        <v>0</v>
      </c>
      <c r="J188" s="177"/>
      <c r="K188" s="178">
        <f t="shared" ref="K188:K196" si="2">ROUND(E188*J188,2)</f>
        <v>0</v>
      </c>
      <c r="L188" s="178">
        <v>15</v>
      </c>
      <c r="M188" s="178">
        <f t="shared" ref="M188:M196" si="3">G188*(1+L188/100)</f>
        <v>0</v>
      </c>
      <c r="N188" s="178">
        <v>0</v>
      </c>
      <c r="O188" s="178">
        <f t="shared" ref="O188:O196" si="4">ROUND(E188*N188,2)</f>
        <v>0</v>
      </c>
      <c r="P188" s="178">
        <v>0</v>
      </c>
      <c r="Q188" s="178">
        <f t="shared" ref="Q188:Q196" si="5">ROUND(E188*P188,2)</f>
        <v>0</v>
      </c>
      <c r="R188" s="178"/>
      <c r="S188" s="178" t="s">
        <v>222</v>
      </c>
      <c r="T188" s="179" t="s">
        <v>223</v>
      </c>
      <c r="U188" s="157">
        <v>0.749</v>
      </c>
      <c r="V188" s="157">
        <f t="shared" ref="V188:V196" si="6">ROUND(E188*U188,2)</f>
        <v>1.7</v>
      </c>
      <c r="W188" s="157"/>
      <c r="X188" s="157" t="s">
        <v>811</v>
      </c>
      <c r="Y188" s="147"/>
      <c r="Z188" s="147"/>
      <c r="AA188" s="147"/>
      <c r="AB188" s="147"/>
      <c r="AC188" s="147"/>
      <c r="AD188" s="147"/>
      <c r="AE188" s="147"/>
      <c r="AF188" s="147"/>
      <c r="AG188" s="147" t="s">
        <v>812</v>
      </c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1" x14ac:dyDescent="0.2">
      <c r="A189" s="173">
        <v>65</v>
      </c>
      <c r="B189" s="174" t="s">
        <v>813</v>
      </c>
      <c r="C189" s="182" t="s">
        <v>814</v>
      </c>
      <c r="D189" s="175" t="s">
        <v>274</v>
      </c>
      <c r="E189" s="176">
        <v>22.743880000000001</v>
      </c>
      <c r="F189" s="177"/>
      <c r="G189" s="178">
        <f t="shared" si="0"/>
        <v>0</v>
      </c>
      <c r="H189" s="177"/>
      <c r="I189" s="178">
        <f t="shared" si="1"/>
        <v>0</v>
      </c>
      <c r="J189" s="177"/>
      <c r="K189" s="178">
        <f t="shared" si="2"/>
        <v>0</v>
      </c>
      <c r="L189" s="178">
        <v>15</v>
      </c>
      <c r="M189" s="178">
        <f t="shared" si="3"/>
        <v>0</v>
      </c>
      <c r="N189" s="178">
        <v>0</v>
      </c>
      <c r="O189" s="178">
        <f t="shared" si="4"/>
        <v>0</v>
      </c>
      <c r="P189" s="178">
        <v>0</v>
      </c>
      <c r="Q189" s="178">
        <f t="shared" si="5"/>
        <v>0</v>
      </c>
      <c r="R189" s="178"/>
      <c r="S189" s="178" t="s">
        <v>222</v>
      </c>
      <c r="T189" s="179" t="s">
        <v>223</v>
      </c>
      <c r="U189" s="157">
        <v>0.03</v>
      </c>
      <c r="V189" s="157">
        <f t="shared" si="6"/>
        <v>0.68</v>
      </c>
      <c r="W189" s="157"/>
      <c r="X189" s="157" t="s">
        <v>811</v>
      </c>
      <c r="Y189" s="147"/>
      <c r="Z189" s="147"/>
      <c r="AA189" s="147"/>
      <c r="AB189" s="147"/>
      <c r="AC189" s="147"/>
      <c r="AD189" s="147"/>
      <c r="AE189" s="147"/>
      <c r="AF189" s="147"/>
      <c r="AG189" s="147" t="s">
        <v>812</v>
      </c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1" x14ac:dyDescent="0.2">
      <c r="A190" s="173">
        <v>66</v>
      </c>
      <c r="B190" s="174" t="s">
        <v>815</v>
      </c>
      <c r="C190" s="182" t="s">
        <v>816</v>
      </c>
      <c r="D190" s="175" t="s">
        <v>274</v>
      </c>
      <c r="E190" s="176">
        <v>2.2743899999999999</v>
      </c>
      <c r="F190" s="177"/>
      <c r="G190" s="178">
        <f t="shared" si="0"/>
        <v>0</v>
      </c>
      <c r="H190" s="177"/>
      <c r="I190" s="178">
        <f t="shared" si="1"/>
        <v>0</v>
      </c>
      <c r="J190" s="177"/>
      <c r="K190" s="178">
        <f t="shared" si="2"/>
        <v>0</v>
      </c>
      <c r="L190" s="178">
        <v>15</v>
      </c>
      <c r="M190" s="178">
        <f t="shared" si="3"/>
        <v>0</v>
      </c>
      <c r="N190" s="178">
        <v>0</v>
      </c>
      <c r="O190" s="178">
        <f t="shared" si="4"/>
        <v>0</v>
      </c>
      <c r="P190" s="178">
        <v>0</v>
      </c>
      <c r="Q190" s="178">
        <f t="shared" si="5"/>
        <v>0</v>
      </c>
      <c r="R190" s="178"/>
      <c r="S190" s="178" t="s">
        <v>222</v>
      </c>
      <c r="T190" s="179" t="s">
        <v>223</v>
      </c>
      <c r="U190" s="157">
        <v>0.94199999999999995</v>
      </c>
      <c r="V190" s="157">
        <f t="shared" si="6"/>
        <v>2.14</v>
      </c>
      <c r="W190" s="157"/>
      <c r="X190" s="157" t="s">
        <v>811</v>
      </c>
      <c r="Y190" s="147"/>
      <c r="Z190" s="147"/>
      <c r="AA190" s="147"/>
      <c r="AB190" s="147"/>
      <c r="AC190" s="147"/>
      <c r="AD190" s="147"/>
      <c r="AE190" s="147"/>
      <c r="AF190" s="147"/>
      <c r="AG190" s="147" t="s">
        <v>812</v>
      </c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1" x14ac:dyDescent="0.2">
      <c r="A191" s="173">
        <v>67</v>
      </c>
      <c r="B191" s="174" t="s">
        <v>817</v>
      </c>
      <c r="C191" s="182" t="s">
        <v>818</v>
      </c>
      <c r="D191" s="175" t="s">
        <v>274</v>
      </c>
      <c r="E191" s="176">
        <v>4.5487799999999998</v>
      </c>
      <c r="F191" s="177"/>
      <c r="G191" s="178">
        <f t="shared" si="0"/>
        <v>0</v>
      </c>
      <c r="H191" s="177"/>
      <c r="I191" s="178">
        <f t="shared" si="1"/>
        <v>0</v>
      </c>
      <c r="J191" s="177"/>
      <c r="K191" s="178">
        <f t="shared" si="2"/>
        <v>0</v>
      </c>
      <c r="L191" s="178">
        <v>15</v>
      </c>
      <c r="M191" s="178">
        <f t="shared" si="3"/>
        <v>0</v>
      </c>
      <c r="N191" s="178">
        <v>0</v>
      </c>
      <c r="O191" s="178">
        <f t="shared" si="4"/>
        <v>0</v>
      </c>
      <c r="P191" s="178">
        <v>0</v>
      </c>
      <c r="Q191" s="178">
        <f t="shared" si="5"/>
        <v>0</v>
      </c>
      <c r="R191" s="178"/>
      <c r="S191" s="178" t="s">
        <v>222</v>
      </c>
      <c r="T191" s="179" t="s">
        <v>223</v>
      </c>
      <c r="U191" s="157">
        <v>0.11</v>
      </c>
      <c r="V191" s="157">
        <f t="shared" si="6"/>
        <v>0.5</v>
      </c>
      <c r="W191" s="157"/>
      <c r="X191" s="157" t="s">
        <v>811</v>
      </c>
      <c r="Y191" s="147"/>
      <c r="Z191" s="147"/>
      <c r="AA191" s="147"/>
      <c r="AB191" s="147"/>
      <c r="AC191" s="147"/>
      <c r="AD191" s="147"/>
      <c r="AE191" s="147"/>
      <c r="AF191" s="147"/>
      <c r="AG191" s="147" t="s">
        <v>812</v>
      </c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1" x14ac:dyDescent="0.2">
      <c r="A192" s="173">
        <v>68</v>
      </c>
      <c r="B192" s="174" t="s">
        <v>819</v>
      </c>
      <c r="C192" s="182" t="s">
        <v>820</v>
      </c>
      <c r="D192" s="175" t="s">
        <v>274</v>
      </c>
      <c r="E192" s="176">
        <v>2.2743899999999999</v>
      </c>
      <c r="F192" s="177"/>
      <c r="G192" s="178">
        <f t="shared" si="0"/>
        <v>0</v>
      </c>
      <c r="H192" s="177"/>
      <c r="I192" s="178">
        <f t="shared" si="1"/>
        <v>0</v>
      </c>
      <c r="J192" s="177"/>
      <c r="K192" s="178">
        <f t="shared" si="2"/>
        <v>0</v>
      </c>
      <c r="L192" s="178">
        <v>15</v>
      </c>
      <c r="M192" s="178">
        <f t="shared" si="3"/>
        <v>0</v>
      </c>
      <c r="N192" s="178">
        <v>0</v>
      </c>
      <c r="O192" s="178">
        <f t="shared" si="4"/>
        <v>0</v>
      </c>
      <c r="P192" s="178">
        <v>0</v>
      </c>
      <c r="Q192" s="178">
        <f t="shared" si="5"/>
        <v>0</v>
      </c>
      <c r="R192" s="178"/>
      <c r="S192" s="178" t="s">
        <v>222</v>
      </c>
      <c r="T192" s="179" t="s">
        <v>223</v>
      </c>
      <c r="U192" s="157">
        <v>0.01</v>
      </c>
      <c r="V192" s="157">
        <f t="shared" si="6"/>
        <v>0.02</v>
      </c>
      <c r="W192" s="157"/>
      <c r="X192" s="157" t="s">
        <v>811</v>
      </c>
      <c r="Y192" s="147"/>
      <c r="Z192" s="147"/>
      <c r="AA192" s="147"/>
      <c r="AB192" s="147"/>
      <c r="AC192" s="147"/>
      <c r="AD192" s="147"/>
      <c r="AE192" s="147"/>
      <c r="AF192" s="147"/>
      <c r="AG192" s="147" t="s">
        <v>812</v>
      </c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1" x14ac:dyDescent="0.2">
      <c r="A193" s="173">
        <v>69</v>
      </c>
      <c r="B193" s="174" t="s">
        <v>821</v>
      </c>
      <c r="C193" s="182" t="s">
        <v>822</v>
      </c>
      <c r="D193" s="175" t="s">
        <v>274</v>
      </c>
      <c r="E193" s="176">
        <v>34.115830000000003</v>
      </c>
      <c r="F193" s="177"/>
      <c r="G193" s="178">
        <f t="shared" si="0"/>
        <v>0</v>
      </c>
      <c r="H193" s="177"/>
      <c r="I193" s="178">
        <f t="shared" si="1"/>
        <v>0</v>
      </c>
      <c r="J193" s="177"/>
      <c r="K193" s="178">
        <f t="shared" si="2"/>
        <v>0</v>
      </c>
      <c r="L193" s="178">
        <v>15</v>
      </c>
      <c r="M193" s="178">
        <f t="shared" si="3"/>
        <v>0</v>
      </c>
      <c r="N193" s="178">
        <v>0</v>
      </c>
      <c r="O193" s="178">
        <f t="shared" si="4"/>
        <v>0</v>
      </c>
      <c r="P193" s="178">
        <v>0</v>
      </c>
      <c r="Q193" s="178">
        <f t="shared" si="5"/>
        <v>0</v>
      </c>
      <c r="R193" s="178"/>
      <c r="S193" s="178" t="s">
        <v>222</v>
      </c>
      <c r="T193" s="179" t="s">
        <v>223</v>
      </c>
      <c r="U193" s="157">
        <v>0</v>
      </c>
      <c r="V193" s="157">
        <f t="shared" si="6"/>
        <v>0</v>
      </c>
      <c r="W193" s="157"/>
      <c r="X193" s="157" t="s">
        <v>811</v>
      </c>
      <c r="Y193" s="147"/>
      <c r="Z193" s="147"/>
      <c r="AA193" s="147"/>
      <c r="AB193" s="147"/>
      <c r="AC193" s="147"/>
      <c r="AD193" s="147"/>
      <c r="AE193" s="147"/>
      <c r="AF193" s="147"/>
      <c r="AG193" s="147" t="s">
        <v>812</v>
      </c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1" x14ac:dyDescent="0.2">
      <c r="A194" s="173">
        <v>70</v>
      </c>
      <c r="B194" s="174" t="s">
        <v>823</v>
      </c>
      <c r="C194" s="182" t="s">
        <v>824</v>
      </c>
      <c r="D194" s="175" t="s">
        <v>274</v>
      </c>
      <c r="E194" s="176">
        <v>2.2743899999999999</v>
      </c>
      <c r="F194" s="177"/>
      <c r="G194" s="178">
        <f t="shared" si="0"/>
        <v>0</v>
      </c>
      <c r="H194" s="177"/>
      <c r="I194" s="178">
        <f t="shared" si="1"/>
        <v>0</v>
      </c>
      <c r="J194" s="177"/>
      <c r="K194" s="178">
        <f t="shared" si="2"/>
        <v>0</v>
      </c>
      <c r="L194" s="178">
        <v>15</v>
      </c>
      <c r="M194" s="178">
        <f t="shared" si="3"/>
        <v>0</v>
      </c>
      <c r="N194" s="178">
        <v>0</v>
      </c>
      <c r="O194" s="178">
        <f t="shared" si="4"/>
        <v>0</v>
      </c>
      <c r="P194" s="178">
        <v>0</v>
      </c>
      <c r="Q194" s="178">
        <f t="shared" si="5"/>
        <v>0</v>
      </c>
      <c r="R194" s="178"/>
      <c r="S194" s="178" t="s">
        <v>222</v>
      </c>
      <c r="T194" s="179" t="s">
        <v>223</v>
      </c>
      <c r="U194" s="157">
        <v>9.9000000000000005E-2</v>
      </c>
      <c r="V194" s="157">
        <f t="shared" si="6"/>
        <v>0.23</v>
      </c>
      <c r="W194" s="157"/>
      <c r="X194" s="157" t="s">
        <v>811</v>
      </c>
      <c r="Y194" s="147"/>
      <c r="Z194" s="147"/>
      <c r="AA194" s="147"/>
      <c r="AB194" s="147"/>
      <c r="AC194" s="147"/>
      <c r="AD194" s="147"/>
      <c r="AE194" s="147"/>
      <c r="AF194" s="147"/>
      <c r="AG194" s="147" t="s">
        <v>812</v>
      </c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1" x14ac:dyDescent="0.2">
      <c r="A195" s="173">
        <v>71</v>
      </c>
      <c r="B195" s="174" t="s">
        <v>825</v>
      </c>
      <c r="C195" s="182" t="s">
        <v>826</v>
      </c>
      <c r="D195" s="175" t="s">
        <v>274</v>
      </c>
      <c r="E195" s="176">
        <v>2.2743899999999999</v>
      </c>
      <c r="F195" s="177"/>
      <c r="G195" s="178">
        <f t="shared" si="0"/>
        <v>0</v>
      </c>
      <c r="H195" s="177"/>
      <c r="I195" s="178">
        <f t="shared" si="1"/>
        <v>0</v>
      </c>
      <c r="J195" s="177"/>
      <c r="K195" s="178">
        <f t="shared" si="2"/>
        <v>0</v>
      </c>
      <c r="L195" s="178">
        <v>15</v>
      </c>
      <c r="M195" s="178">
        <f t="shared" si="3"/>
        <v>0</v>
      </c>
      <c r="N195" s="178">
        <v>0</v>
      </c>
      <c r="O195" s="178">
        <f t="shared" si="4"/>
        <v>0</v>
      </c>
      <c r="P195" s="178">
        <v>0</v>
      </c>
      <c r="Q195" s="178">
        <f t="shared" si="5"/>
        <v>0</v>
      </c>
      <c r="R195" s="178"/>
      <c r="S195" s="178" t="s">
        <v>222</v>
      </c>
      <c r="T195" s="179" t="s">
        <v>223</v>
      </c>
      <c r="U195" s="157">
        <v>6.0000000000000001E-3</v>
      </c>
      <c r="V195" s="157">
        <f t="shared" si="6"/>
        <v>0.01</v>
      </c>
      <c r="W195" s="157"/>
      <c r="X195" s="157" t="s">
        <v>811</v>
      </c>
      <c r="Y195" s="147"/>
      <c r="Z195" s="147"/>
      <c r="AA195" s="147"/>
      <c r="AB195" s="147"/>
      <c r="AC195" s="147"/>
      <c r="AD195" s="147"/>
      <c r="AE195" s="147"/>
      <c r="AF195" s="147"/>
      <c r="AG195" s="147" t="s">
        <v>812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1" x14ac:dyDescent="0.2">
      <c r="A196" s="166">
        <v>72</v>
      </c>
      <c r="B196" s="167" t="s">
        <v>827</v>
      </c>
      <c r="C196" s="183" t="s">
        <v>828</v>
      </c>
      <c r="D196" s="168" t="s">
        <v>274</v>
      </c>
      <c r="E196" s="169">
        <v>2.2743899999999999</v>
      </c>
      <c r="F196" s="170"/>
      <c r="G196" s="171">
        <f t="shared" si="0"/>
        <v>0</v>
      </c>
      <c r="H196" s="170"/>
      <c r="I196" s="171">
        <f t="shared" si="1"/>
        <v>0</v>
      </c>
      <c r="J196" s="170"/>
      <c r="K196" s="171">
        <f t="shared" si="2"/>
        <v>0</v>
      </c>
      <c r="L196" s="171">
        <v>15</v>
      </c>
      <c r="M196" s="171">
        <f t="shared" si="3"/>
        <v>0</v>
      </c>
      <c r="N196" s="171">
        <v>0</v>
      </c>
      <c r="O196" s="171">
        <f t="shared" si="4"/>
        <v>0</v>
      </c>
      <c r="P196" s="171">
        <v>0</v>
      </c>
      <c r="Q196" s="171">
        <f t="shared" si="5"/>
        <v>0</v>
      </c>
      <c r="R196" s="171"/>
      <c r="S196" s="171" t="s">
        <v>222</v>
      </c>
      <c r="T196" s="172" t="s">
        <v>223</v>
      </c>
      <c r="U196" s="157">
        <v>0</v>
      </c>
      <c r="V196" s="157">
        <f t="shared" si="6"/>
        <v>0</v>
      </c>
      <c r="W196" s="157"/>
      <c r="X196" s="157" t="s">
        <v>811</v>
      </c>
      <c r="Y196" s="147"/>
      <c r="Z196" s="147"/>
      <c r="AA196" s="147"/>
      <c r="AB196" s="147"/>
      <c r="AC196" s="147"/>
      <c r="AD196" s="147"/>
      <c r="AE196" s="147"/>
      <c r="AF196" s="147"/>
      <c r="AG196" s="147" t="s">
        <v>812</v>
      </c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x14ac:dyDescent="0.2">
      <c r="A197" s="3"/>
      <c r="B197" s="4"/>
      <c r="C197" s="184"/>
      <c r="D197" s="6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AE197">
        <v>15</v>
      </c>
      <c r="AF197">
        <v>21</v>
      </c>
      <c r="AG197" t="s">
        <v>167</v>
      </c>
    </row>
    <row r="198" spans="1:60" x14ac:dyDescent="0.2">
      <c r="A198" s="150"/>
      <c r="B198" s="151" t="s">
        <v>31</v>
      </c>
      <c r="C198" s="185"/>
      <c r="D198" s="152"/>
      <c r="E198" s="153"/>
      <c r="F198" s="153"/>
      <c r="G198" s="180">
        <f>G8+G26+G99+G150+G159+G171+G178+G187</f>
        <v>0</v>
      </c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AE198">
        <f>SUMIF(L7:L196,AE197,G7:G196)</f>
        <v>0</v>
      </c>
      <c r="AF198">
        <f>SUMIF(L7:L196,AF197,G7:G196)</f>
        <v>0</v>
      </c>
      <c r="AG198" t="s">
        <v>215</v>
      </c>
    </row>
    <row r="199" spans="1:60" x14ac:dyDescent="0.2">
      <c r="A199" s="3"/>
      <c r="B199" s="4"/>
      <c r="C199" s="184"/>
      <c r="D199" s="6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1:60" x14ac:dyDescent="0.2">
      <c r="A200" s="3"/>
      <c r="B200" s="4"/>
      <c r="C200" s="184"/>
      <c r="D200" s="6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1:60" x14ac:dyDescent="0.2">
      <c r="A201" s="273" t="s">
        <v>216</v>
      </c>
      <c r="B201" s="273"/>
      <c r="C201" s="274"/>
      <c r="D201" s="6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1:60" x14ac:dyDescent="0.2">
      <c r="A202" s="254"/>
      <c r="B202" s="255"/>
      <c r="C202" s="256"/>
      <c r="D202" s="255"/>
      <c r="E202" s="255"/>
      <c r="F202" s="255"/>
      <c r="G202" s="257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AG202" t="s">
        <v>217</v>
      </c>
    </row>
    <row r="203" spans="1:60" x14ac:dyDescent="0.2">
      <c r="A203" s="258"/>
      <c r="B203" s="259"/>
      <c r="C203" s="260"/>
      <c r="D203" s="259"/>
      <c r="E203" s="259"/>
      <c r="F203" s="259"/>
      <c r="G203" s="261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1:60" x14ac:dyDescent="0.2">
      <c r="A204" s="258"/>
      <c r="B204" s="259"/>
      <c r="C204" s="260"/>
      <c r="D204" s="259"/>
      <c r="E204" s="259"/>
      <c r="F204" s="259"/>
      <c r="G204" s="261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1:60" x14ac:dyDescent="0.2">
      <c r="A205" s="258"/>
      <c r="B205" s="259"/>
      <c r="C205" s="260"/>
      <c r="D205" s="259"/>
      <c r="E205" s="259"/>
      <c r="F205" s="259"/>
      <c r="G205" s="261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1:60" x14ac:dyDescent="0.2">
      <c r="A206" s="262"/>
      <c r="B206" s="263"/>
      <c r="C206" s="264"/>
      <c r="D206" s="263"/>
      <c r="E206" s="263"/>
      <c r="F206" s="263"/>
      <c r="G206" s="265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1:60" x14ac:dyDescent="0.2">
      <c r="A207" s="3"/>
      <c r="B207" s="4"/>
      <c r="C207" s="184"/>
      <c r="D207" s="6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1:60" x14ac:dyDescent="0.2">
      <c r="C208" s="186"/>
      <c r="D208" s="10"/>
      <c r="AG208" t="s">
        <v>218</v>
      </c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202:G206"/>
    <mergeCell ref="A1:G1"/>
    <mergeCell ref="C2:G2"/>
    <mergeCell ref="C3:G3"/>
    <mergeCell ref="C4:G4"/>
    <mergeCell ref="A201:C201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C22" sqref="C22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6" t="s">
        <v>7</v>
      </c>
      <c r="B1" s="266"/>
      <c r="C1" s="266"/>
      <c r="D1" s="266"/>
      <c r="E1" s="266"/>
      <c r="F1" s="266"/>
      <c r="G1" s="266"/>
      <c r="AG1" t="s">
        <v>155</v>
      </c>
    </row>
    <row r="2" spans="1:60" ht="24.95" customHeight="1" x14ac:dyDescent="0.2">
      <c r="A2" s="139" t="s">
        <v>8</v>
      </c>
      <c r="B2" s="49" t="s">
        <v>41</v>
      </c>
      <c r="C2" s="267" t="s">
        <v>42</v>
      </c>
      <c r="D2" s="268"/>
      <c r="E2" s="268"/>
      <c r="F2" s="268"/>
      <c r="G2" s="269"/>
      <c r="AG2" t="s">
        <v>156</v>
      </c>
    </row>
    <row r="3" spans="1:60" ht="24.95" customHeight="1" x14ac:dyDescent="0.2">
      <c r="A3" s="139" t="s">
        <v>9</v>
      </c>
      <c r="B3" s="49" t="s">
        <v>44</v>
      </c>
      <c r="C3" s="267" t="s">
        <v>45</v>
      </c>
      <c r="D3" s="268"/>
      <c r="E3" s="268"/>
      <c r="F3" s="268"/>
      <c r="G3" s="269"/>
      <c r="AC3" s="121" t="s">
        <v>156</v>
      </c>
      <c r="AG3" t="s">
        <v>157</v>
      </c>
    </row>
    <row r="4" spans="1:60" ht="24.95" customHeight="1" x14ac:dyDescent="0.2">
      <c r="A4" s="140" t="s">
        <v>10</v>
      </c>
      <c r="B4" s="141" t="s">
        <v>58</v>
      </c>
      <c r="C4" s="270" t="s">
        <v>59</v>
      </c>
      <c r="D4" s="271"/>
      <c r="E4" s="271"/>
      <c r="F4" s="271"/>
      <c r="G4" s="272"/>
      <c r="AG4" t="s">
        <v>158</v>
      </c>
    </row>
    <row r="5" spans="1:60" x14ac:dyDescent="0.2">
      <c r="D5" s="10"/>
    </row>
    <row r="6" spans="1:60" ht="38.25" x14ac:dyDescent="0.2">
      <c r="A6" s="143" t="s">
        <v>159</v>
      </c>
      <c r="B6" s="145" t="s">
        <v>160</v>
      </c>
      <c r="C6" s="145" t="s">
        <v>161</v>
      </c>
      <c r="D6" s="144" t="s">
        <v>162</v>
      </c>
      <c r="E6" s="143" t="s">
        <v>163</v>
      </c>
      <c r="F6" s="142" t="s">
        <v>164</v>
      </c>
      <c r="G6" s="143" t="s">
        <v>31</v>
      </c>
      <c r="H6" s="146" t="s">
        <v>32</v>
      </c>
      <c r="I6" s="146" t="s">
        <v>165</v>
      </c>
      <c r="J6" s="146" t="s">
        <v>33</v>
      </c>
      <c r="K6" s="146" t="s">
        <v>166</v>
      </c>
      <c r="L6" s="146" t="s">
        <v>167</v>
      </c>
      <c r="M6" s="146" t="s">
        <v>168</v>
      </c>
      <c r="N6" s="146" t="s">
        <v>169</v>
      </c>
      <c r="O6" s="146" t="s">
        <v>170</v>
      </c>
      <c r="P6" s="146" t="s">
        <v>171</v>
      </c>
      <c r="Q6" s="146" t="s">
        <v>172</v>
      </c>
      <c r="R6" s="146" t="s">
        <v>173</v>
      </c>
      <c r="S6" s="146" t="s">
        <v>174</v>
      </c>
      <c r="T6" s="146" t="s">
        <v>175</v>
      </c>
      <c r="U6" s="146" t="s">
        <v>176</v>
      </c>
      <c r="V6" s="146" t="s">
        <v>177</v>
      </c>
      <c r="W6" s="146" t="s">
        <v>178</v>
      </c>
      <c r="X6" s="146" t="s">
        <v>179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180</v>
      </c>
      <c r="B8" s="161" t="s">
        <v>76</v>
      </c>
      <c r="C8" s="181" t="s">
        <v>77</v>
      </c>
      <c r="D8" s="162"/>
      <c r="E8" s="163"/>
      <c r="F8" s="164"/>
      <c r="G8" s="164">
        <f>SUMIF(AG9:AG9,"&lt;&gt;NOR",G9:G9)</f>
        <v>0</v>
      </c>
      <c r="H8" s="164"/>
      <c r="I8" s="164">
        <f>SUM(I9:I9)</f>
        <v>0</v>
      </c>
      <c r="J8" s="164"/>
      <c r="K8" s="164">
        <f>SUM(K9:K9)</f>
        <v>0</v>
      </c>
      <c r="L8" s="164"/>
      <c r="M8" s="164">
        <f>SUM(M9:M9)</f>
        <v>0</v>
      </c>
      <c r="N8" s="164"/>
      <c r="O8" s="164">
        <f>SUM(O9:O9)</f>
        <v>0</v>
      </c>
      <c r="P8" s="164"/>
      <c r="Q8" s="164">
        <f>SUM(Q9:Q9)</f>
        <v>0</v>
      </c>
      <c r="R8" s="164"/>
      <c r="S8" s="164"/>
      <c r="T8" s="165"/>
      <c r="U8" s="159"/>
      <c r="V8" s="159">
        <f>SUM(V9:V9)</f>
        <v>0</v>
      </c>
      <c r="W8" s="159"/>
      <c r="X8" s="159"/>
      <c r="AG8" t="s">
        <v>181</v>
      </c>
    </row>
    <row r="9" spans="1:60" ht="22.5" outlineLevel="1" x14ac:dyDescent="0.2">
      <c r="A9" s="173">
        <v>1</v>
      </c>
      <c r="B9" s="174" t="s">
        <v>1426</v>
      </c>
      <c r="C9" s="182" t="s">
        <v>1427</v>
      </c>
      <c r="D9" s="175" t="s">
        <v>588</v>
      </c>
      <c r="E9" s="176">
        <v>22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15</v>
      </c>
      <c r="M9" s="178">
        <f>G9*(1+L9/100)</f>
        <v>0</v>
      </c>
      <c r="N9" s="178">
        <v>0</v>
      </c>
      <c r="O9" s="178">
        <f>ROUND(E9*N9,2)</f>
        <v>0</v>
      </c>
      <c r="P9" s="178">
        <v>0</v>
      </c>
      <c r="Q9" s="178">
        <f>ROUND(E9*P9,2)</f>
        <v>0</v>
      </c>
      <c r="R9" s="178"/>
      <c r="S9" s="178" t="s">
        <v>1428</v>
      </c>
      <c r="T9" s="179" t="s">
        <v>1429</v>
      </c>
      <c r="U9" s="157">
        <v>0</v>
      </c>
      <c r="V9" s="157">
        <f>ROUND(E9*U9,2)</f>
        <v>0</v>
      </c>
      <c r="W9" s="157"/>
      <c r="X9" s="157" t="s">
        <v>187</v>
      </c>
      <c r="Y9" s="147"/>
      <c r="Z9" s="147"/>
      <c r="AA9" s="147"/>
      <c r="AB9" s="147"/>
      <c r="AC9" s="147"/>
      <c r="AD9" s="147"/>
      <c r="AE9" s="147"/>
      <c r="AF9" s="147"/>
      <c r="AG9" s="147" t="s">
        <v>188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x14ac:dyDescent="0.2">
      <c r="A10" s="160" t="s">
        <v>180</v>
      </c>
      <c r="B10" s="161" t="s">
        <v>146</v>
      </c>
      <c r="C10" s="181" t="s">
        <v>147</v>
      </c>
      <c r="D10" s="162"/>
      <c r="E10" s="163"/>
      <c r="F10" s="164"/>
      <c r="G10" s="164">
        <f>SUMIF(AG11:AG11,"&lt;&gt;NOR",G11:G11)</f>
        <v>0</v>
      </c>
      <c r="H10" s="164"/>
      <c r="I10" s="164">
        <f>SUM(I11:I11)</f>
        <v>0</v>
      </c>
      <c r="J10" s="164"/>
      <c r="K10" s="164">
        <f>SUM(K11:K11)</f>
        <v>0</v>
      </c>
      <c r="L10" s="164"/>
      <c r="M10" s="164">
        <f>SUM(M11:M11)</f>
        <v>0</v>
      </c>
      <c r="N10" s="164"/>
      <c r="O10" s="164">
        <f>SUM(O11:O11)</f>
        <v>0</v>
      </c>
      <c r="P10" s="164"/>
      <c r="Q10" s="164">
        <f>SUM(Q11:Q11)</f>
        <v>0</v>
      </c>
      <c r="R10" s="164"/>
      <c r="S10" s="164"/>
      <c r="T10" s="165"/>
      <c r="U10" s="159"/>
      <c r="V10" s="159">
        <f>SUM(V11:V11)</f>
        <v>0</v>
      </c>
      <c r="W10" s="159"/>
      <c r="X10" s="159"/>
      <c r="AG10" t="s">
        <v>181</v>
      </c>
    </row>
    <row r="11" spans="1:60" ht="22.5" outlineLevel="1" x14ac:dyDescent="0.2">
      <c r="A11" s="173">
        <v>2</v>
      </c>
      <c r="B11" s="174" t="s">
        <v>1430</v>
      </c>
      <c r="C11" s="197" t="s">
        <v>1431</v>
      </c>
      <c r="D11" s="175" t="s">
        <v>184</v>
      </c>
      <c r="E11" s="176">
        <v>1</v>
      </c>
      <c r="F11" s="177"/>
      <c r="G11" s="178">
        <f>ROUND(E11*F11,2)</f>
        <v>0</v>
      </c>
      <c r="H11" s="177"/>
      <c r="I11" s="178">
        <f>ROUND(E11*H11,2)</f>
        <v>0</v>
      </c>
      <c r="J11" s="177"/>
      <c r="K11" s="178">
        <f>ROUND(E11*J11,2)</f>
        <v>0</v>
      </c>
      <c r="L11" s="178">
        <v>15</v>
      </c>
      <c r="M11" s="178">
        <f>G11*(1+L11/100)</f>
        <v>0</v>
      </c>
      <c r="N11" s="178">
        <v>0</v>
      </c>
      <c r="O11" s="178">
        <f>ROUND(E11*N11,2)</f>
        <v>0</v>
      </c>
      <c r="P11" s="178">
        <v>0</v>
      </c>
      <c r="Q11" s="178">
        <f>ROUND(E11*P11,2)</f>
        <v>0</v>
      </c>
      <c r="R11" s="178"/>
      <c r="S11" s="178" t="s">
        <v>185</v>
      </c>
      <c r="T11" s="179" t="s">
        <v>186</v>
      </c>
      <c r="U11" s="157">
        <v>0</v>
      </c>
      <c r="V11" s="157">
        <f>ROUND(E11*U11,2)</f>
        <v>0</v>
      </c>
      <c r="W11" s="157"/>
      <c r="X11" s="157" t="s">
        <v>187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188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x14ac:dyDescent="0.2">
      <c r="A12" s="160" t="s">
        <v>180</v>
      </c>
      <c r="B12" s="161" t="s">
        <v>82</v>
      </c>
      <c r="C12" s="181" t="s">
        <v>83</v>
      </c>
      <c r="D12" s="162"/>
      <c r="E12" s="163"/>
      <c r="F12" s="164"/>
      <c r="G12" s="164">
        <f>SUMIF(AG13:AG38,"&lt;&gt;NOR",G13:G38)</f>
        <v>0</v>
      </c>
      <c r="H12" s="164"/>
      <c r="I12" s="164">
        <f>SUM(I13:I38)</f>
        <v>0</v>
      </c>
      <c r="J12" s="164"/>
      <c r="K12" s="164">
        <f>SUM(K13:K38)</f>
        <v>0</v>
      </c>
      <c r="L12" s="164"/>
      <c r="M12" s="164">
        <f>SUM(M13:M38)</f>
        <v>0</v>
      </c>
      <c r="N12" s="164"/>
      <c r="O12" s="164">
        <f>SUM(O13:O38)</f>
        <v>0</v>
      </c>
      <c r="P12" s="164"/>
      <c r="Q12" s="164">
        <f>SUM(Q13:Q38)</f>
        <v>0</v>
      </c>
      <c r="R12" s="164"/>
      <c r="S12" s="164"/>
      <c r="T12" s="165"/>
      <c r="U12" s="159"/>
      <c r="V12" s="159">
        <f>SUM(V13:V38)</f>
        <v>0</v>
      </c>
      <c r="W12" s="159"/>
      <c r="X12" s="159"/>
      <c r="AG12" t="s">
        <v>181</v>
      </c>
    </row>
    <row r="13" spans="1:60" ht="22.5" outlineLevel="1" x14ac:dyDescent="0.2">
      <c r="A13" s="173">
        <v>3</v>
      </c>
      <c r="B13" s="174" t="s">
        <v>1432</v>
      </c>
      <c r="C13" s="182" t="s">
        <v>1433</v>
      </c>
      <c r="D13" s="175" t="s">
        <v>588</v>
      </c>
      <c r="E13" s="176">
        <v>1</v>
      </c>
      <c r="F13" s="177"/>
      <c r="G13" s="178">
        <f t="shared" ref="G13:G38" si="0">ROUND(E13*F13,2)</f>
        <v>0</v>
      </c>
      <c r="H13" s="177"/>
      <c r="I13" s="178">
        <f t="shared" ref="I13:I38" si="1">ROUND(E13*H13,2)</f>
        <v>0</v>
      </c>
      <c r="J13" s="177"/>
      <c r="K13" s="178">
        <f t="shared" ref="K13:K38" si="2">ROUND(E13*J13,2)</f>
        <v>0</v>
      </c>
      <c r="L13" s="178">
        <v>15</v>
      </c>
      <c r="M13" s="178">
        <f t="shared" ref="M13:M38" si="3">G13*(1+L13/100)</f>
        <v>0</v>
      </c>
      <c r="N13" s="178">
        <v>0</v>
      </c>
      <c r="O13" s="178">
        <f t="shared" ref="O13:O38" si="4">ROUND(E13*N13,2)</f>
        <v>0</v>
      </c>
      <c r="P13" s="178">
        <v>0</v>
      </c>
      <c r="Q13" s="178">
        <f t="shared" ref="Q13:Q38" si="5">ROUND(E13*P13,2)</f>
        <v>0</v>
      </c>
      <c r="R13" s="178"/>
      <c r="S13" s="178" t="s">
        <v>1428</v>
      </c>
      <c r="T13" s="179" t="s">
        <v>1429</v>
      </c>
      <c r="U13" s="157">
        <v>0</v>
      </c>
      <c r="V13" s="157">
        <f t="shared" ref="V13:V38" si="6">ROUND(E13*U13,2)</f>
        <v>0</v>
      </c>
      <c r="W13" s="157"/>
      <c r="X13" s="157" t="s">
        <v>187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188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2.5" outlineLevel="1" x14ac:dyDescent="0.2">
      <c r="A14" s="173">
        <v>4</v>
      </c>
      <c r="B14" s="174" t="s">
        <v>1434</v>
      </c>
      <c r="C14" s="182" t="s">
        <v>1435</v>
      </c>
      <c r="D14" s="175" t="s">
        <v>588</v>
      </c>
      <c r="E14" s="176">
        <v>1</v>
      </c>
      <c r="F14" s="177"/>
      <c r="G14" s="178">
        <f t="shared" si="0"/>
        <v>0</v>
      </c>
      <c r="H14" s="177"/>
      <c r="I14" s="178">
        <f t="shared" si="1"/>
        <v>0</v>
      </c>
      <c r="J14" s="177"/>
      <c r="K14" s="178">
        <f t="shared" si="2"/>
        <v>0</v>
      </c>
      <c r="L14" s="178">
        <v>15</v>
      </c>
      <c r="M14" s="178">
        <f t="shared" si="3"/>
        <v>0</v>
      </c>
      <c r="N14" s="178">
        <v>0</v>
      </c>
      <c r="O14" s="178">
        <f t="shared" si="4"/>
        <v>0</v>
      </c>
      <c r="P14" s="178">
        <v>0</v>
      </c>
      <c r="Q14" s="178">
        <f t="shared" si="5"/>
        <v>0</v>
      </c>
      <c r="R14" s="178"/>
      <c r="S14" s="178" t="s">
        <v>185</v>
      </c>
      <c r="T14" s="179" t="s">
        <v>186</v>
      </c>
      <c r="U14" s="157">
        <v>0</v>
      </c>
      <c r="V14" s="157">
        <f t="shared" si="6"/>
        <v>0</v>
      </c>
      <c r="W14" s="157"/>
      <c r="X14" s="157" t="s">
        <v>270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1436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73">
        <v>5</v>
      </c>
      <c r="B15" s="174" t="s">
        <v>1437</v>
      </c>
      <c r="C15" s="182" t="s">
        <v>1438</v>
      </c>
      <c r="D15" s="175" t="s">
        <v>588</v>
      </c>
      <c r="E15" s="176">
        <v>1</v>
      </c>
      <c r="F15" s="177"/>
      <c r="G15" s="178">
        <f t="shared" si="0"/>
        <v>0</v>
      </c>
      <c r="H15" s="177"/>
      <c r="I15" s="178">
        <f t="shared" si="1"/>
        <v>0</v>
      </c>
      <c r="J15" s="177"/>
      <c r="K15" s="178">
        <f t="shared" si="2"/>
        <v>0</v>
      </c>
      <c r="L15" s="178">
        <v>15</v>
      </c>
      <c r="M15" s="178">
        <f t="shared" si="3"/>
        <v>0</v>
      </c>
      <c r="N15" s="178">
        <v>0</v>
      </c>
      <c r="O15" s="178">
        <f t="shared" si="4"/>
        <v>0</v>
      </c>
      <c r="P15" s="178">
        <v>0</v>
      </c>
      <c r="Q15" s="178">
        <f t="shared" si="5"/>
        <v>0</v>
      </c>
      <c r="R15" s="178"/>
      <c r="S15" s="178" t="s">
        <v>1428</v>
      </c>
      <c r="T15" s="179" t="s">
        <v>1429</v>
      </c>
      <c r="U15" s="157">
        <v>0</v>
      </c>
      <c r="V15" s="157">
        <f t="shared" si="6"/>
        <v>0</v>
      </c>
      <c r="W15" s="157"/>
      <c r="X15" s="157" t="s">
        <v>187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188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3">
        <v>6</v>
      </c>
      <c r="B16" s="174" t="s">
        <v>1439</v>
      </c>
      <c r="C16" s="182" t="s">
        <v>1440</v>
      </c>
      <c r="D16" s="175" t="s">
        <v>588</v>
      </c>
      <c r="E16" s="176">
        <v>1</v>
      </c>
      <c r="F16" s="177"/>
      <c r="G16" s="178">
        <f t="shared" si="0"/>
        <v>0</v>
      </c>
      <c r="H16" s="177"/>
      <c r="I16" s="178">
        <f t="shared" si="1"/>
        <v>0</v>
      </c>
      <c r="J16" s="177"/>
      <c r="K16" s="178">
        <f t="shared" si="2"/>
        <v>0</v>
      </c>
      <c r="L16" s="178">
        <v>15</v>
      </c>
      <c r="M16" s="178">
        <f t="shared" si="3"/>
        <v>0</v>
      </c>
      <c r="N16" s="178">
        <v>0</v>
      </c>
      <c r="O16" s="178">
        <f t="shared" si="4"/>
        <v>0</v>
      </c>
      <c r="P16" s="178">
        <v>0</v>
      </c>
      <c r="Q16" s="178">
        <f t="shared" si="5"/>
        <v>0</v>
      </c>
      <c r="R16" s="178"/>
      <c r="S16" s="178" t="s">
        <v>185</v>
      </c>
      <c r="T16" s="179" t="s">
        <v>186</v>
      </c>
      <c r="U16" s="157">
        <v>0</v>
      </c>
      <c r="V16" s="157">
        <f t="shared" si="6"/>
        <v>0</v>
      </c>
      <c r="W16" s="157"/>
      <c r="X16" s="157" t="s">
        <v>270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1436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3">
        <v>7</v>
      </c>
      <c r="B17" s="174" t="s">
        <v>1441</v>
      </c>
      <c r="C17" s="182" t="s">
        <v>1442</v>
      </c>
      <c r="D17" s="175" t="s">
        <v>588</v>
      </c>
      <c r="E17" s="176">
        <v>13</v>
      </c>
      <c r="F17" s="177"/>
      <c r="G17" s="178">
        <f t="shared" si="0"/>
        <v>0</v>
      </c>
      <c r="H17" s="177"/>
      <c r="I17" s="178">
        <f t="shared" si="1"/>
        <v>0</v>
      </c>
      <c r="J17" s="177"/>
      <c r="K17" s="178">
        <f t="shared" si="2"/>
        <v>0</v>
      </c>
      <c r="L17" s="178">
        <v>15</v>
      </c>
      <c r="M17" s="178">
        <f t="shared" si="3"/>
        <v>0</v>
      </c>
      <c r="N17" s="178">
        <v>0</v>
      </c>
      <c r="O17" s="178">
        <f t="shared" si="4"/>
        <v>0</v>
      </c>
      <c r="P17" s="178">
        <v>0</v>
      </c>
      <c r="Q17" s="178">
        <f t="shared" si="5"/>
        <v>0</v>
      </c>
      <c r="R17" s="178"/>
      <c r="S17" s="178" t="s">
        <v>1428</v>
      </c>
      <c r="T17" s="179" t="s">
        <v>1429</v>
      </c>
      <c r="U17" s="157">
        <v>0</v>
      </c>
      <c r="V17" s="157">
        <f t="shared" si="6"/>
        <v>0</v>
      </c>
      <c r="W17" s="157"/>
      <c r="X17" s="157" t="s">
        <v>187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188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73">
        <v>8</v>
      </c>
      <c r="B18" s="174" t="s">
        <v>1443</v>
      </c>
      <c r="C18" s="182" t="s">
        <v>1444</v>
      </c>
      <c r="D18" s="175" t="s">
        <v>588</v>
      </c>
      <c r="E18" s="176">
        <v>1</v>
      </c>
      <c r="F18" s="177"/>
      <c r="G18" s="178">
        <f t="shared" si="0"/>
        <v>0</v>
      </c>
      <c r="H18" s="177"/>
      <c r="I18" s="178">
        <f t="shared" si="1"/>
        <v>0</v>
      </c>
      <c r="J18" s="177"/>
      <c r="K18" s="178">
        <f t="shared" si="2"/>
        <v>0</v>
      </c>
      <c r="L18" s="178">
        <v>15</v>
      </c>
      <c r="M18" s="178">
        <f t="shared" si="3"/>
        <v>0</v>
      </c>
      <c r="N18" s="178">
        <v>0</v>
      </c>
      <c r="O18" s="178">
        <f t="shared" si="4"/>
        <v>0</v>
      </c>
      <c r="P18" s="178">
        <v>0</v>
      </c>
      <c r="Q18" s="178">
        <f t="shared" si="5"/>
        <v>0</v>
      </c>
      <c r="R18" s="178"/>
      <c r="S18" s="178" t="s">
        <v>1428</v>
      </c>
      <c r="T18" s="179" t="s">
        <v>1429</v>
      </c>
      <c r="U18" s="157">
        <v>0</v>
      </c>
      <c r="V18" s="157">
        <f t="shared" si="6"/>
        <v>0</v>
      </c>
      <c r="W18" s="157"/>
      <c r="X18" s="157" t="s">
        <v>270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1436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73">
        <v>9</v>
      </c>
      <c r="B19" s="174" t="s">
        <v>1445</v>
      </c>
      <c r="C19" s="182" t="s">
        <v>1446</v>
      </c>
      <c r="D19" s="175" t="s">
        <v>588</v>
      </c>
      <c r="E19" s="176">
        <v>8</v>
      </c>
      <c r="F19" s="177"/>
      <c r="G19" s="178">
        <f t="shared" si="0"/>
        <v>0</v>
      </c>
      <c r="H19" s="177"/>
      <c r="I19" s="178">
        <f t="shared" si="1"/>
        <v>0</v>
      </c>
      <c r="J19" s="177"/>
      <c r="K19" s="178">
        <f t="shared" si="2"/>
        <v>0</v>
      </c>
      <c r="L19" s="178">
        <v>15</v>
      </c>
      <c r="M19" s="178">
        <f t="shared" si="3"/>
        <v>0</v>
      </c>
      <c r="N19" s="178">
        <v>0</v>
      </c>
      <c r="O19" s="178">
        <f t="shared" si="4"/>
        <v>0</v>
      </c>
      <c r="P19" s="178">
        <v>0</v>
      </c>
      <c r="Q19" s="178">
        <f t="shared" si="5"/>
        <v>0</v>
      </c>
      <c r="R19" s="178"/>
      <c r="S19" s="178" t="s">
        <v>1428</v>
      </c>
      <c r="T19" s="179" t="s">
        <v>1429</v>
      </c>
      <c r="U19" s="157">
        <v>0</v>
      </c>
      <c r="V19" s="157">
        <f t="shared" si="6"/>
        <v>0</v>
      </c>
      <c r="W19" s="157"/>
      <c r="X19" s="157" t="s">
        <v>270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1436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3">
        <v>10</v>
      </c>
      <c r="B20" s="174" t="s">
        <v>1447</v>
      </c>
      <c r="C20" s="182" t="s">
        <v>1448</v>
      </c>
      <c r="D20" s="175" t="s">
        <v>588</v>
      </c>
      <c r="E20" s="176">
        <v>1</v>
      </c>
      <c r="F20" s="177"/>
      <c r="G20" s="178">
        <f t="shared" si="0"/>
        <v>0</v>
      </c>
      <c r="H20" s="177"/>
      <c r="I20" s="178">
        <f t="shared" si="1"/>
        <v>0</v>
      </c>
      <c r="J20" s="177"/>
      <c r="K20" s="178">
        <f t="shared" si="2"/>
        <v>0</v>
      </c>
      <c r="L20" s="178">
        <v>15</v>
      </c>
      <c r="M20" s="178">
        <f t="shared" si="3"/>
        <v>0</v>
      </c>
      <c r="N20" s="178">
        <v>0</v>
      </c>
      <c r="O20" s="178">
        <f t="shared" si="4"/>
        <v>0</v>
      </c>
      <c r="P20" s="178">
        <v>0</v>
      </c>
      <c r="Q20" s="178">
        <f t="shared" si="5"/>
        <v>0</v>
      </c>
      <c r="R20" s="178"/>
      <c r="S20" s="178" t="s">
        <v>185</v>
      </c>
      <c r="T20" s="179" t="s">
        <v>186</v>
      </c>
      <c r="U20" s="157">
        <v>0</v>
      </c>
      <c r="V20" s="157">
        <f t="shared" si="6"/>
        <v>0</v>
      </c>
      <c r="W20" s="157"/>
      <c r="X20" s="157" t="s">
        <v>270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1436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3">
        <v>11</v>
      </c>
      <c r="B21" s="174" t="s">
        <v>1449</v>
      </c>
      <c r="C21" s="182" t="s">
        <v>1450</v>
      </c>
      <c r="D21" s="175" t="s">
        <v>588</v>
      </c>
      <c r="E21" s="176">
        <v>3</v>
      </c>
      <c r="F21" s="177"/>
      <c r="G21" s="178">
        <f t="shared" si="0"/>
        <v>0</v>
      </c>
      <c r="H21" s="177"/>
      <c r="I21" s="178">
        <f t="shared" si="1"/>
        <v>0</v>
      </c>
      <c r="J21" s="177"/>
      <c r="K21" s="178">
        <f t="shared" si="2"/>
        <v>0</v>
      </c>
      <c r="L21" s="178">
        <v>15</v>
      </c>
      <c r="M21" s="178">
        <f t="shared" si="3"/>
        <v>0</v>
      </c>
      <c r="N21" s="178">
        <v>0</v>
      </c>
      <c r="O21" s="178">
        <f t="shared" si="4"/>
        <v>0</v>
      </c>
      <c r="P21" s="178">
        <v>0</v>
      </c>
      <c r="Q21" s="178">
        <f t="shared" si="5"/>
        <v>0</v>
      </c>
      <c r="R21" s="178"/>
      <c r="S21" s="178" t="s">
        <v>1428</v>
      </c>
      <c r="T21" s="179" t="s">
        <v>1429</v>
      </c>
      <c r="U21" s="157">
        <v>0</v>
      </c>
      <c r="V21" s="157">
        <f t="shared" si="6"/>
        <v>0</v>
      </c>
      <c r="W21" s="157"/>
      <c r="X21" s="157" t="s">
        <v>270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1436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3">
        <v>12</v>
      </c>
      <c r="B22" s="174" t="s">
        <v>1451</v>
      </c>
      <c r="C22" s="182" t="s">
        <v>1452</v>
      </c>
      <c r="D22" s="175" t="s">
        <v>588</v>
      </c>
      <c r="E22" s="176">
        <v>8</v>
      </c>
      <c r="F22" s="177"/>
      <c r="G22" s="178">
        <f t="shared" si="0"/>
        <v>0</v>
      </c>
      <c r="H22" s="177"/>
      <c r="I22" s="178">
        <f t="shared" si="1"/>
        <v>0</v>
      </c>
      <c r="J22" s="177"/>
      <c r="K22" s="178">
        <f t="shared" si="2"/>
        <v>0</v>
      </c>
      <c r="L22" s="178">
        <v>15</v>
      </c>
      <c r="M22" s="178">
        <f t="shared" si="3"/>
        <v>0</v>
      </c>
      <c r="N22" s="178">
        <v>0</v>
      </c>
      <c r="O22" s="178">
        <f t="shared" si="4"/>
        <v>0</v>
      </c>
      <c r="P22" s="178">
        <v>0</v>
      </c>
      <c r="Q22" s="178">
        <f t="shared" si="5"/>
        <v>0</v>
      </c>
      <c r="R22" s="178"/>
      <c r="S22" s="178" t="s">
        <v>1428</v>
      </c>
      <c r="T22" s="179" t="s">
        <v>1429</v>
      </c>
      <c r="U22" s="157">
        <v>0</v>
      </c>
      <c r="V22" s="157">
        <f t="shared" si="6"/>
        <v>0</v>
      </c>
      <c r="W22" s="157"/>
      <c r="X22" s="157" t="s">
        <v>187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188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3">
        <v>13</v>
      </c>
      <c r="B23" s="174" t="s">
        <v>1453</v>
      </c>
      <c r="C23" s="182" t="s">
        <v>1454</v>
      </c>
      <c r="D23" s="175" t="s">
        <v>588</v>
      </c>
      <c r="E23" s="176">
        <v>4</v>
      </c>
      <c r="F23" s="177"/>
      <c r="G23" s="178">
        <f t="shared" si="0"/>
        <v>0</v>
      </c>
      <c r="H23" s="177"/>
      <c r="I23" s="178">
        <f t="shared" si="1"/>
        <v>0</v>
      </c>
      <c r="J23" s="177"/>
      <c r="K23" s="178">
        <f t="shared" si="2"/>
        <v>0</v>
      </c>
      <c r="L23" s="178">
        <v>15</v>
      </c>
      <c r="M23" s="178">
        <f t="shared" si="3"/>
        <v>0</v>
      </c>
      <c r="N23" s="178">
        <v>0</v>
      </c>
      <c r="O23" s="178">
        <f t="shared" si="4"/>
        <v>0</v>
      </c>
      <c r="P23" s="178">
        <v>0</v>
      </c>
      <c r="Q23" s="178">
        <f t="shared" si="5"/>
        <v>0</v>
      </c>
      <c r="R23" s="178"/>
      <c r="S23" s="178" t="s">
        <v>185</v>
      </c>
      <c r="T23" s="179" t="s">
        <v>186</v>
      </c>
      <c r="U23" s="157">
        <v>0</v>
      </c>
      <c r="V23" s="157">
        <f t="shared" si="6"/>
        <v>0</v>
      </c>
      <c r="W23" s="157"/>
      <c r="X23" s="157" t="s">
        <v>270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1436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3">
        <v>14</v>
      </c>
      <c r="B24" s="174" t="s">
        <v>1455</v>
      </c>
      <c r="C24" s="182" t="s">
        <v>1456</v>
      </c>
      <c r="D24" s="175" t="s">
        <v>588</v>
      </c>
      <c r="E24" s="176">
        <v>2</v>
      </c>
      <c r="F24" s="177"/>
      <c r="G24" s="178">
        <f t="shared" si="0"/>
        <v>0</v>
      </c>
      <c r="H24" s="177"/>
      <c r="I24" s="178">
        <f t="shared" si="1"/>
        <v>0</v>
      </c>
      <c r="J24" s="177"/>
      <c r="K24" s="178">
        <f t="shared" si="2"/>
        <v>0</v>
      </c>
      <c r="L24" s="178">
        <v>15</v>
      </c>
      <c r="M24" s="178">
        <f t="shared" si="3"/>
        <v>0</v>
      </c>
      <c r="N24" s="178">
        <v>0</v>
      </c>
      <c r="O24" s="178">
        <f t="shared" si="4"/>
        <v>0</v>
      </c>
      <c r="P24" s="178">
        <v>0</v>
      </c>
      <c r="Q24" s="178">
        <f t="shared" si="5"/>
        <v>0</v>
      </c>
      <c r="R24" s="178"/>
      <c r="S24" s="178" t="s">
        <v>1428</v>
      </c>
      <c r="T24" s="179" t="s">
        <v>1429</v>
      </c>
      <c r="U24" s="157">
        <v>0</v>
      </c>
      <c r="V24" s="157">
        <f t="shared" si="6"/>
        <v>0</v>
      </c>
      <c r="W24" s="157"/>
      <c r="X24" s="157" t="s">
        <v>270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1436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73">
        <v>15</v>
      </c>
      <c r="B25" s="174" t="s">
        <v>1457</v>
      </c>
      <c r="C25" s="182" t="s">
        <v>1458</v>
      </c>
      <c r="D25" s="175" t="s">
        <v>588</v>
      </c>
      <c r="E25" s="176">
        <v>1</v>
      </c>
      <c r="F25" s="177"/>
      <c r="G25" s="178">
        <f t="shared" si="0"/>
        <v>0</v>
      </c>
      <c r="H25" s="177"/>
      <c r="I25" s="178">
        <f t="shared" si="1"/>
        <v>0</v>
      </c>
      <c r="J25" s="177"/>
      <c r="K25" s="178">
        <f t="shared" si="2"/>
        <v>0</v>
      </c>
      <c r="L25" s="178">
        <v>15</v>
      </c>
      <c r="M25" s="178">
        <f t="shared" si="3"/>
        <v>0</v>
      </c>
      <c r="N25" s="178">
        <v>0</v>
      </c>
      <c r="O25" s="178">
        <f t="shared" si="4"/>
        <v>0</v>
      </c>
      <c r="P25" s="178">
        <v>0</v>
      </c>
      <c r="Q25" s="178">
        <f t="shared" si="5"/>
        <v>0</v>
      </c>
      <c r="R25" s="178"/>
      <c r="S25" s="178" t="s">
        <v>185</v>
      </c>
      <c r="T25" s="179" t="s">
        <v>186</v>
      </c>
      <c r="U25" s="157">
        <v>0</v>
      </c>
      <c r="V25" s="157">
        <f t="shared" si="6"/>
        <v>0</v>
      </c>
      <c r="W25" s="157"/>
      <c r="X25" s="157" t="s">
        <v>270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1436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73">
        <v>16</v>
      </c>
      <c r="B26" s="174" t="s">
        <v>1459</v>
      </c>
      <c r="C26" s="182" t="s">
        <v>1460</v>
      </c>
      <c r="D26" s="175" t="s">
        <v>588</v>
      </c>
      <c r="E26" s="176">
        <v>1</v>
      </c>
      <c r="F26" s="177"/>
      <c r="G26" s="178">
        <f t="shared" si="0"/>
        <v>0</v>
      </c>
      <c r="H26" s="177"/>
      <c r="I26" s="178">
        <f t="shared" si="1"/>
        <v>0</v>
      </c>
      <c r="J26" s="177"/>
      <c r="K26" s="178">
        <f t="shared" si="2"/>
        <v>0</v>
      </c>
      <c r="L26" s="178">
        <v>15</v>
      </c>
      <c r="M26" s="178">
        <f t="shared" si="3"/>
        <v>0</v>
      </c>
      <c r="N26" s="178">
        <v>0</v>
      </c>
      <c r="O26" s="178">
        <f t="shared" si="4"/>
        <v>0</v>
      </c>
      <c r="P26" s="178">
        <v>0</v>
      </c>
      <c r="Q26" s="178">
        <f t="shared" si="5"/>
        <v>0</v>
      </c>
      <c r="R26" s="178"/>
      <c r="S26" s="178" t="s">
        <v>1428</v>
      </c>
      <c r="T26" s="179" t="s">
        <v>1429</v>
      </c>
      <c r="U26" s="157">
        <v>0</v>
      </c>
      <c r="V26" s="157">
        <f t="shared" si="6"/>
        <v>0</v>
      </c>
      <c r="W26" s="157"/>
      <c r="X26" s="157" t="s">
        <v>270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1436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2.5" outlineLevel="1" x14ac:dyDescent="0.2">
      <c r="A27" s="173">
        <v>17</v>
      </c>
      <c r="B27" s="174" t="s">
        <v>1461</v>
      </c>
      <c r="C27" s="182" t="s">
        <v>1462</v>
      </c>
      <c r="D27" s="175" t="s">
        <v>588</v>
      </c>
      <c r="E27" s="176">
        <v>9</v>
      </c>
      <c r="F27" s="177"/>
      <c r="G27" s="178">
        <f t="shared" si="0"/>
        <v>0</v>
      </c>
      <c r="H27" s="177"/>
      <c r="I27" s="178">
        <f t="shared" si="1"/>
        <v>0</v>
      </c>
      <c r="J27" s="177"/>
      <c r="K27" s="178">
        <f t="shared" si="2"/>
        <v>0</v>
      </c>
      <c r="L27" s="178">
        <v>15</v>
      </c>
      <c r="M27" s="178">
        <f t="shared" si="3"/>
        <v>0</v>
      </c>
      <c r="N27" s="178">
        <v>0</v>
      </c>
      <c r="O27" s="178">
        <f t="shared" si="4"/>
        <v>0</v>
      </c>
      <c r="P27" s="178">
        <v>0</v>
      </c>
      <c r="Q27" s="178">
        <f t="shared" si="5"/>
        <v>0</v>
      </c>
      <c r="R27" s="178"/>
      <c r="S27" s="178" t="s">
        <v>1428</v>
      </c>
      <c r="T27" s="179" t="s">
        <v>1429</v>
      </c>
      <c r="U27" s="157">
        <v>0</v>
      </c>
      <c r="V27" s="157">
        <f t="shared" si="6"/>
        <v>0</v>
      </c>
      <c r="W27" s="157"/>
      <c r="X27" s="157" t="s">
        <v>187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188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2.5" outlineLevel="1" x14ac:dyDescent="0.2">
      <c r="A28" s="173">
        <v>18</v>
      </c>
      <c r="B28" s="174" t="s">
        <v>1463</v>
      </c>
      <c r="C28" s="182" t="s">
        <v>1464</v>
      </c>
      <c r="D28" s="175" t="s">
        <v>588</v>
      </c>
      <c r="E28" s="176">
        <v>9</v>
      </c>
      <c r="F28" s="177"/>
      <c r="G28" s="178">
        <f t="shared" si="0"/>
        <v>0</v>
      </c>
      <c r="H28" s="177"/>
      <c r="I28" s="178">
        <f t="shared" si="1"/>
        <v>0</v>
      </c>
      <c r="J28" s="177"/>
      <c r="K28" s="178">
        <f t="shared" si="2"/>
        <v>0</v>
      </c>
      <c r="L28" s="178">
        <v>15</v>
      </c>
      <c r="M28" s="178">
        <f t="shared" si="3"/>
        <v>0</v>
      </c>
      <c r="N28" s="178">
        <v>0</v>
      </c>
      <c r="O28" s="178">
        <f t="shared" si="4"/>
        <v>0</v>
      </c>
      <c r="P28" s="178">
        <v>0</v>
      </c>
      <c r="Q28" s="178">
        <f t="shared" si="5"/>
        <v>0</v>
      </c>
      <c r="R28" s="178"/>
      <c r="S28" s="178" t="s">
        <v>185</v>
      </c>
      <c r="T28" s="179" t="s">
        <v>186</v>
      </c>
      <c r="U28" s="157">
        <v>0</v>
      </c>
      <c r="V28" s="157">
        <f t="shared" si="6"/>
        <v>0</v>
      </c>
      <c r="W28" s="157"/>
      <c r="X28" s="157" t="s">
        <v>270</v>
      </c>
      <c r="Y28" s="147"/>
      <c r="Z28" s="147"/>
      <c r="AA28" s="147"/>
      <c r="AB28" s="147"/>
      <c r="AC28" s="147"/>
      <c r="AD28" s="147"/>
      <c r="AE28" s="147"/>
      <c r="AF28" s="147"/>
      <c r="AG28" s="147" t="s">
        <v>1436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22.5" outlineLevel="1" x14ac:dyDescent="0.2">
      <c r="A29" s="173">
        <v>19</v>
      </c>
      <c r="B29" s="174" t="s">
        <v>1461</v>
      </c>
      <c r="C29" s="182" t="s">
        <v>1465</v>
      </c>
      <c r="D29" s="175" t="s">
        <v>588</v>
      </c>
      <c r="E29" s="176">
        <v>1</v>
      </c>
      <c r="F29" s="177"/>
      <c r="G29" s="178">
        <f t="shared" si="0"/>
        <v>0</v>
      </c>
      <c r="H29" s="177"/>
      <c r="I29" s="178">
        <f t="shared" si="1"/>
        <v>0</v>
      </c>
      <c r="J29" s="177"/>
      <c r="K29" s="178">
        <f t="shared" si="2"/>
        <v>0</v>
      </c>
      <c r="L29" s="178">
        <v>15</v>
      </c>
      <c r="M29" s="178">
        <f t="shared" si="3"/>
        <v>0</v>
      </c>
      <c r="N29" s="178">
        <v>0</v>
      </c>
      <c r="O29" s="178">
        <f t="shared" si="4"/>
        <v>0</v>
      </c>
      <c r="P29" s="178">
        <v>0</v>
      </c>
      <c r="Q29" s="178">
        <f t="shared" si="5"/>
        <v>0</v>
      </c>
      <c r="R29" s="178"/>
      <c r="S29" s="178" t="s">
        <v>1428</v>
      </c>
      <c r="T29" s="179" t="s">
        <v>1429</v>
      </c>
      <c r="U29" s="157">
        <v>0</v>
      </c>
      <c r="V29" s="157">
        <f t="shared" si="6"/>
        <v>0</v>
      </c>
      <c r="W29" s="157"/>
      <c r="X29" s="157" t="s">
        <v>1466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1467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3">
        <v>20</v>
      </c>
      <c r="B30" s="174" t="s">
        <v>1468</v>
      </c>
      <c r="C30" s="182" t="s">
        <v>1469</v>
      </c>
      <c r="D30" s="175" t="s">
        <v>588</v>
      </c>
      <c r="E30" s="176">
        <v>1</v>
      </c>
      <c r="F30" s="177"/>
      <c r="G30" s="178">
        <f t="shared" si="0"/>
        <v>0</v>
      </c>
      <c r="H30" s="177"/>
      <c r="I30" s="178">
        <f t="shared" si="1"/>
        <v>0</v>
      </c>
      <c r="J30" s="177"/>
      <c r="K30" s="178">
        <f t="shared" si="2"/>
        <v>0</v>
      </c>
      <c r="L30" s="178">
        <v>15</v>
      </c>
      <c r="M30" s="178">
        <f t="shared" si="3"/>
        <v>0</v>
      </c>
      <c r="N30" s="178">
        <v>0</v>
      </c>
      <c r="O30" s="178">
        <f t="shared" si="4"/>
        <v>0</v>
      </c>
      <c r="P30" s="178">
        <v>0</v>
      </c>
      <c r="Q30" s="178">
        <f t="shared" si="5"/>
        <v>0</v>
      </c>
      <c r="R30" s="178"/>
      <c r="S30" s="178" t="s">
        <v>185</v>
      </c>
      <c r="T30" s="179" t="s">
        <v>186</v>
      </c>
      <c r="U30" s="157">
        <v>0</v>
      </c>
      <c r="V30" s="157">
        <f t="shared" si="6"/>
        <v>0</v>
      </c>
      <c r="W30" s="157"/>
      <c r="X30" s="157" t="s">
        <v>270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1436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73">
        <v>21</v>
      </c>
      <c r="B31" s="174" t="s">
        <v>1470</v>
      </c>
      <c r="C31" s="182" t="s">
        <v>1471</v>
      </c>
      <c r="D31" s="175" t="s">
        <v>588</v>
      </c>
      <c r="E31" s="176">
        <v>44</v>
      </c>
      <c r="F31" s="177"/>
      <c r="G31" s="178">
        <f t="shared" si="0"/>
        <v>0</v>
      </c>
      <c r="H31" s="177"/>
      <c r="I31" s="178">
        <f t="shared" si="1"/>
        <v>0</v>
      </c>
      <c r="J31" s="177"/>
      <c r="K31" s="178">
        <f t="shared" si="2"/>
        <v>0</v>
      </c>
      <c r="L31" s="178">
        <v>15</v>
      </c>
      <c r="M31" s="178">
        <f t="shared" si="3"/>
        <v>0</v>
      </c>
      <c r="N31" s="178">
        <v>0</v>
      </c>
      <c r="O31" s="178">
        <f t="shared" si="4"/>
        <v>0</v>
      </c>
      <c r="P31" s="178">
        <v>0</v>
      </c>
      <c r="Q31" s="178">
        <f t="shared" si="5"/>
        <v>0</v>
      </c>
      <c r="R31" s="178"/>
      <c r="S31" s="178" t="s">
        <v>1428</v>
      </c>
      <c r="T31" s="179" t="s">
        <v>1429</v>
      </c>
      <c r="U31" s="157">
        <v>0</v>
      </c>
      <c r="V31" s="157">
        <f t="shared" si="6"/>
        <v>0</v>
      </c>
      <c r="W31" s="157"/>
      <c r="X31" s="157" t="s">
        <v>187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188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3">
        <v>22</v>
      </c>
      <c r="B32" s="174" t="s">
        <v>1472</v>
      </c>
      <c r="C32" s="182" t="s">
        <v>1473</v>
      </c>
      <c r="D32" s="175" t="s">
        <v>588</v>
      </c>
      <c r="E32" s="176">
        <v>4</v>
      </c>
      <c r="F32" s="177"/>
      <c r="G32" s="178">
        <f t="shared" si="0"/>
        <v>0</v>
      </c>
      <c r="H32" s="177"/>
      <c r="I32" s="178">
        <f t="shared" si="1"/>
        <v>0</v>
      </c>
      <c r="J32" s="177"/>
      <c r="K32" s="178">
        <f t="shared" si="2"/>
        <v>0</v>
      </c>
      <c r="L32" s="178">
        <v>15</v>
      </c>
      <c r="M32" s="178">
        <f t="shared" si="3"/>
        <v>0</v>
      </c>
      <c r="N32" s="178">
        <v>0</v>
      </c>
      <c r="O32" s="178">
        <f t="shared" si="4"/>
        <v>0</v>
      </c>
      <c r="P32" s="178">
        <v>0</v>
      </c>
      <c r="Q32" s="178">
        <f t="shared" si="5"/>
        <v>0</v>
      </c>
      <c r="R32" s="178"/>
      <c r="S32" s="178" t="s">
        <v>1428</v>
      </c>
      <c r="T32" s="179" t="s">
        <v>1429</v>
      </c>
      <c r="U32" s="157">
        <v>0</v>
      </c>
      <c r="V32" s="157">
        <f t="shared" si="6"/>
        <v>0</v>
      </c>
      <c r="W32" s="157"/>
      <c r="X32" s="157" t="s">
        <v>187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188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 x14ac:dyDescent="0.2">
      <c r="A33" s="173">
        <v>23</v>
      </c>
      <c r="B33" s="174" t="s">
        <v>1474</v>
      </c>
      <c r="C33" s="182" t="s">
        <v>1475</v>
      </c>
      <c r="D33" s="175" t="s">
        <v>588</v>
      </c>
      <c r="E33" s="176">
        <v>1</v>
      </c>
      <c r="F33" s="177"/>
      <c r="G33" s="178">
        <f t="shared" si="0"/>
        <v>0</v>
      </c>
      <c r="H33" s="177"/>
      <c r="I33" s="178">
        <f t="shared" si="1"/>
        <v>0</v>
      </c>
      <c r="J33" s="177"/>
      <c r="K33" s="178">
        <f t="shared" si="2"/>
        <v>0</v>
      </c>
      <c r="L33" s="178">
        <v>15</v>
      </c>
      <c r="M33" s="178">
        <f t="shared" si="3"/>
        <v>0</v>
      </c>
      <c r="N33" s="178">
        <v>0</v>
      </c>
      <c r="O33" s="178">
        <f t="shared" si="4"/>
        <v>0</v>
      </c>
      <c r="P33" s="178">
        <v>0</v>
      </c>
      <c r="Q33" s="178">
        <f t="shared" si="5"/>
        <v>0</v>
      </c>
      <c r="R33" s="178"/>
      <c r="S33" s="178" t="s">
        <v>1428</v>
      </c>
      <c r="T33" s="179" t="s">
        <v>1429</v>
      </c>
      <c r="U33" s="157">
        <v>0</v>
      </c>
      <c r="V33" s="157">
        <f t="shared" si="6"/>
        <v>0</v>
      </c>
      <c r="W33" s="157"/>
      <c r="X33" s="157" t="s">
        <v>187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188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22.5" outlineLevel="1" x14ac:dyDescent="0.2">
      <c r="A34" s="173">
        <v>24</v>
      </c>
      <c r="B34" s="174" t="s">
        <v>1476</v>
      </c>
      <c r="C34" s="182" t="s">
        <v>1477</v>
      </c>
      <c r="D34" s="175" t="s">
        <v>588</v>
      </c>
      <c r="E34" s="176">
        <v>1</v>
      </c>
      <c r="F34" s="177"/>
      <c r="G34" s="178">
        <f t="shared" si="0"/>
        <v>0</v>
      </c>
      <c r="H34" s="177"/>
      <c r="I34" s="178">
        <f t="shared" si="1"/>
        <v>0</v>
      </c>
      <c r="J34" s="177"/>
      <c r="K34" s="178">
        <f t="shared" si="2"/>
        <v>0</v>
      </c>
      <c r="L34" s="178">
        <v>15</v>
      </c>
      <c r="M34" s="178">
        <f t="shared" si="3"/>
        <v>0</v>
      </c>
      <c r="N34" s="178">
        <v>0</v>
      </c>
      <c r="O34" s="178">
        <f t="shared" si="4"/>
        <v>0</v>
      </c>
      <c r="P34" s="178">
        <v>0</v>
      </c>
      <c r="Q34" s="178">
        <f t="shared" si="5"/>
        <v>0</v>
      </c>
      <c r="R34" s="178"/>
      <c r="S34" s="178" t="s">
        <v>1428</v>
      </c>
      <c r="T34" s="179" t="s">
        <v>1429</v>
      </c>
      <c r="U34" s="157">
        <v>0</v>
      </c>
      <c r="V34" s="157">
        <f t="shared" si="6"/>
        <v>0</v>
      </c>
      <c r="W34" s="157"/>
      <c r="X34" s="157" t="s">
        <v>270</v>
      </c>
      <c r="Y34" s="147"/>
      <c r="Z34" s="147"/>
      <c r="AA34" s="147"/>
      <c r="AB34" s="147"/>
      <c r="AC34" s="147"/>
      <c r="AD34" s="147"/>
      <c r="AE34" s="147"/>
      <c r="AF34" s="147"/>
      <c r="AG34" s="147" t="s">
        <v>1436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73">
        <v>25</v>
      </c>
      <c r="B35" s="174" t="s">
        <v>1478</v>
      </c>
      <c r="C35" s="182" t="s">
        <v>1479</v>
      </c>
      <c r="D35" s="175" t="s">
        <v>470</v>
      </c>
      <c r="E35" s="176">
        <v>5</v>
      </c>
      <c r="F35" s="177"/>
      <c r="G35" s="178">
        <f t="shared" si="0"/>
        <v>0</v>
      </c>
      <c r="H35" s="177"/>
      <c r="I35" s="178">
        <f t="shared" si="1"/>
        <v>0</v>
      </c>
      <c r="J35" s="177"/>
      <c r="K35" s="178">
        <f t="shared" si="2"/>
        <v>0</v>
      </c>
      <c r="L35" s="178">
        <v>15</v>
      </c>
      <c r="M35" s="178">
        <f t="shared" si="3"/>
        <v>0</v>
      </c>
      <c r="N35" s="178">
        <v>0</v>
      </c>
      <c r="O35" s="178">
        <f t="shared" si="4"/>
        <v>0</v>
      </c>
      <c r="P35" s="178">
        <v>0</v>
      </c>
      <c r="Q35" s="178">
        <f t="shared" si="5"/>
        <v>0</v>
      </c>
      <c r="R35" s="178"/>
      <c r="S35" s="178" t="s">
        <v>1428</v>
      </c>
      <c r="T35" s="179" t="s">
        <v>1429</v>
      </c>
      <c r="U35" s="157">
        <v>0</v>
      </c>
      <c r="V35" s="157">
        <f t="shared" si="6"/>
        <v>0</v>
      </c>
      <c r="W35" s="157"/>
      <c r="X35" s="157" t="s">
        <v>187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188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73">
        <v>26</v>
      </c>
      <c r="B36" s="174" t="s">
        <v>1480</v>
      </c>
      <c r="C36" s="182" t="s">
        <v>1481</v>
      </c>
      <c r="D36" s="175" t="s">
        <v>470</v>
      </c>
      <c r="E36" s="176">
        <v>5</v>
      </c>
      <c r="F36" s="177"/>
      <c r="G36" s="178">
        <f t="shared" si="0"/>
        <v>0</v>
      </c>
      <c r="H36" s="177"/>
      <c r="I36" s="178">
        <f t="shared" si="1"/>
        <v>0</v>
      </c>
      <c r="J36" s="177"/>
      <c r="K36" s="178">
        <f t="shared" si="2"/>
        <v>0</v>
      </c>
      <c r="L36" s="178">
        <v>15</v>
      </c>
      <c r="M36" s="178">
        <f t="shared" si="3"/>
        <v>0</v>
      </c>
      <c r="N36" s="178">
        <v>0</v>
      </c>
      <c r="O36" s="178">
        <f t="shared" si="4"/>
        <v>0</v>
      </c>
      <c r="P36" s="178">
        <v>0</v>
      </c>
      <c r="Q36" s="178">
        <f t="shared" si="5"/>
        <v>0</v>
      </c>
      <c r="R36" s="178"/>
      <c r="S36" s="178" t="s">
        <v>1428</v>
      </c>
      <c r="T36" s="179" t="s">
        <v>1429</v>
      </c>
      <c r="U36" s="157">
        <v>0</v>
      </c>
      <c r="V36" s="157">
        <f t="shared" si="6"/>
        <v>0</v>
      </c>
      <c r="W36" s="157"/>
      <c r="X36" s="157" t="s">
        <v>187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188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outlineLevel="1" x14ac:dyDescent="0.2">
      <c r="A37" s="173">
        <v>27</v>
      </c>
      <c r="B37" s="174" t="s">
        <v>1482</v>
      </c>
      <c r="C37" s="182" t="s">
        <v>1483</v>
      </c>
      <c r="D37" s="175" t="s">
        <v>470</v>
      </c>
      <c r="E37" s="176">
        <v>8</v>
      </c>
      <c r="F37" s="177"/>
      <c r="G37" s="178">
        <f t="shared" si="0"/>
        <v>0</v>
      </c>
      <c r="H37" s="177"/>
      <c r="I37" s="178">
        <f t="shared" si="1"/>
        <v>0</v>
      </c>
      <c r="J37" s="177"/>
      <c r="K37" s="178">
        <f t="shared" si="2"/>
        <v>0</v>
      </c>
      <c r="L37" s="178">
        <v>15</v>
      </c>
      <c r="M37" s="178">
        <f t="shared" si="3"/>
        <v>0</v>
      </c>
      <c r="N37" s="178">
        <v>0</v>
      </c>
      <c r="O37" s="178">
        <f t="shared" si="4"/>
        <v>0</v>
      </c>
      <c r="P37" s="178">
        <v>0</v>
      </c>
      <c r="Q37" s="178">
        <f t="shared" si="5"/>
        <v>0</v>
      </c>
      <c r="R37" s="178"/>
      <c r="S37" s="178" t="s">
        <v>1428</v>
      </c>
      <c r="T37" s="179" t="s">
        <v>1429</v>
      </c>
      <c r="U37" s="157">
        <v>0</v>
      </c>
      <c r="V37" s="157">
        <f t="shared" si="6"/>
        <v>0</v>
      </c>
      <c r="W37" s="157"/>
      <c r="X37" s="157" t="s">
        <v>187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188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73">
        <v>28</v>
      </c>
      <c r="B38" s="174" t="s">
        <v>1484</v>
      </c>
      <c r="C38" s="182" t="s">
        <v>1485</v>
      </c>
      <c r="D38" s="175" t="s">
        <v>588</v>
      </c>
      <c r="E38" s="176">
        <v>1</v>
      </c>
      <c r="F38" s="177"/>
      <c r="G38" s="178">
        <f t="shared" si="0"/>
        <v>0</v>
      </c>
      <c r="H38" s="177"/>
      <c r="I38" s="178">
        <f t="shared" si="1"/>
        <v>0</v>
      </c>
      <c r="J38" s="177"/>
      <c r="K38" s="178">
        <f t="shared" si="2"/>
        <v>0</v>
      </c>
      <c r="L38" s="178">
        <v>15</v>
      </c>
      <c r="M38" s="178">
        <f t="shared" si="3"/>
        <v>0</v>
      </c>
      <c r="N38" s="178">
        <v>0</v>
      </c>
      <c r="O38" s="178">
        <f t="shared" si="4"/>
        <v>0</v>
      </c>
      <c r="P38" s="178">
        <v>0</v>
      </c>
      <c r="Q38" s="178">
        <f t="shared" si="5"/>
        <v>0</v>
      </c>
      <c r="R38" s="178"/>
      <c r="S38" s="178" t="s">
        <v>185</v>
      </c>
      <c r="T38" s="179" t="s">
        <v>186</v>
      </c>
      <c r="U38" s="157">
        <v>0</v>
      </c>
      <c r="V38" s="157">
        <f t="shared" si="6"/>
        <v>0</v>
      </c>
      <c r="W38" s="157"/>
      <c r="X38" s="157" t="s">
        <v>270</v>
      </c>
      <c r="Y38" s="147"/>
      <c r="Z38" s="147"/>
      <c r="AA38" s="147"/>
      <c r="AB38" s="147"/>
      <c r="AC38" s="147"/>
      <c r="AD38" s="147"/>
      <c r="AE38" s="147"/>
      <c r="AF38" s="147"/>
      <c r="AG38" s="147" t="s">
        <v>1436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x14ac:dyDescent="0.2">
      <c r="A39" s="160" t="s">
        <v>180</v>
      </c>
      <c r="B39" s="161" t="s">
        <v>76</v>
      </c>
      <c r="C39" s="181" t="s">
        <v>77</v>
      </c>
      <c r="D39" s="162"/>
      <c r="E39" s="163"/>
      <c r="F39" s="164"/>
      <c r="G39" s="164">
        <f>SUMIF(AG40:AG74,"&lt;&gt;NOR",G40:G74)</f>
        <v>0</v>
      </c>
      <c r="H39" s="164"/>
      <c r="I39" s="164">
        <f>SUM(I40:I74)</f>
        <v>0</v>
      </c>
      <c r="J39" s="164"/>
      <c r="K39" s="164">
        <f>SUM(K40:K74)</f>
        <v>0</v>
      </c>
      <c r="L39" s="164"/>
      <c r="M39" s="164">
        <f>SUM(M40:M74)</f>
        <v>0</v>
      </c>
      <c r="N39" s="164"/>
      <c r="O39" s="164">
        <f>SUM(O40:O74)</f>
        <v>0</v>
      </c>
      <c r="P39" s="164"/>
      <c r="Q39" s="164">
        <f>SUM(Q40:Q74)</f>
        <v>0</v>
      </c>
      <c r="R39" s="164"/>
      <c r="S39" s="164"/>
      <c r="T39" s="165"/>
      <c r="U39" s="159"/>
      <c r="V39" s="159">
        <f>SUM(V40:V74)</f>
        <v>0</v>
      </c>
      <c r="W39" s="159"/>
      <c r="X39" s="159"/>
      <c r="AG39" t="s">
        <v>181</v>
      </c>
    </row>
    <row r="40" spans="1:60" outlineLevel="1" x14ac:dyDescent="0.2">
      <c r="A40" s="173">
        <v>29</v>
      </c>
      <c r="B40" s="174" t="s">
        <v>1486</v>
      </c>
      <c r="C40" s="182" t="s">
        <v>1487</v>
      </c>
      <c r="D40" s="175" t="s">
        <v>588</v>
      </c>
      <c r="E40" s="176">
        <v>22</v>
      </c>
      <c r="F40" s="177"/>
      <c r="G40" s="178">
        <f t="shared" ref="G40:G74" si="7">ROUND(E40*F40,2)</f>
        <v>0</v>
      </c>
      <c r="H40" s="177"/>
      <c r="I40" s="178">
        <f t="shared" ref="I40:I74" si="8">ROUND(E40*H40,2)</f>
        <v>0</v>
      </c>
      <c r="J40" s="177"/>
      <c r="K40" s="178">
        <f t="shared" ref="K40:K74" si="9">ROUND(E40*J40,2)</f>
        <v>0</v>
      </c>
      <c r="L40" s="178">
        <v>15</v>
      </c>
      <c r="M40" s="178">
        <f t="shared" ref="M40:M74" si="10">G40*(1+L40/100)</f>
        <v>0</v>
      </c>
      <c r="N40" s="178">
        <v>0</v>
      </c>
      <c r="O40" s="178">
        <f t="shared" ref="O40:O74" si="11">ROUND(E40*N40,2)</f>
        <v>0</v>
      </c>
      <c r="P40" s="178">
        <v>0</v>
      </c>
      <c r="Q40" s="178">
        <f t="shared" ref="Q40:Q74" si="12">ROUND(E40*P40,2)</f>
        <v>0</v>
      </c>
      <c r="R40" s="178"/>
      <c r="S40" s="178" t="s">
        <v>185</v>
      </c>
      <c r="T40" s="179" t="s">
        <v>186</v>
      </c>
      <c r="U40" s="157">
        <v>0</v>
      </c>
      <c r="V40" s="157">
        <f t="shared" ref="V40:V74" si="13">ROUND(E40*U40,2)</f>
        <v>0</v>
      </c>
      <c r="W40" s="157"/>
      <c r="X40" s="157" t="s">
        <v>270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1436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73">
        <v>30</v>
      </c>
      <c r="B41" s="174" t="s">
        <v>1488</v>
      </c>
      <c r="C41" s="182" t="s">
        <v>1489</v>
      </c>
      <c r="D41" s="175" t="s">
        <v>588</v>
      </c>
      <c r="E41" s="176">
        <v>20</v>
      </c>
      <c r="F41" s="177"/>
      <c r="G41" s="178">
        <f t="shared" si="7"/>
        <v>0</v>
      </c>
      <c r="H41" s="177"/>
      <c r="I41" s="178">
        <f t="shared" si="8"/>
        <v>0</v>
      </c>
      <c r="J41" s="177"/>
      <c r="K41" s="178">
        <f t="shared" si="9"/>
        <v>0</v>
      </c>
      <c r="L41" s="178">
        <v>15</v>
      </c>
      <c r="M41" s="178">
        <f t="shared" si="10"/>
        <v>0</v>
      </c>
      <c r="N41" s="178">
        <v>0</v>
      </c>
      <c r="O41" s="178">
        <f t="shared" si="11"/>
        <v>0</v>
      </c>
      <c r="P41" s="178">
        <v>0</v>
      </c>
      <c r="Q41" s="178">
        <f t="shared" si="12"/>
        <v>0</v>
      </c>
      <c r="R41" s="178"/>
      <c r="S41" s="178" t="s">
        <v>1428</v>
      </c>
      <c r="T41" s="179" t="s">
        <v>1429</v>
      </c>
      <c r="U41" s="157">
        <v>0</v>
      </c>
      <c r="V41" s="157">
        <f t="shared" si="13"/>
        <v>0</v>
      </c>
      <c r="W41" s="157"/>
      <c r="X41" s="157" t="s">
        <v>187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188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73">
        <v>31</v>
      </c>
      <c r="B42" s="174" t="s">
        <v>1490</v>
      </c>
      <c r="C42" s="182" t="s">
        <v>1491</v>
      </c>
      <c r="D42" s="175" t="s">
        <v>588</v>
      </c>
      <c r="E42" s="176">
        <v>20</v>
      </c>
      <c r="F42" s="177"/>
      <c r="G42" s="178">
        <f t="shared" si="7"/>
        <v>0</v>
      </c>
      <c r="H42" s="177"/>
      <c r="I42" s="178">
        <f t="shared" si="8"/>
        <v>0</v>
      </c>
      <c r="J42" s="177"/>
      <c r="K42" s="178">
        <f t="shared" si="9"/>
        <v>0</v>
      </c>
      <c r="L42" s="178">
        <v>15</v>
      </c>
      <c r="M42" s="178">
        <f t="shared" si="10"/>
        <v>0</v>
      </c>
      <c r="N42" s="178">
        <v>0</v>
      </c>
      <c r="O42" s="178">
        <f t="shared" si="11"/>
        <v>0</v>
      </c>
      <c r="P42" s="178">
        <v>0</v>
      </c>
      <c r="Q42" s="178">
        <f t="shared" si="12"/>
        <v>0</v>
      </c>
      <c r="R42" s="178"/>
      <c r="S42" s="178" t="s">
        <v>185</v>
      </c>
      <c r="T42" s="179" t="s">
        <v>186</v>
      </c>
      <c r="U42" s="157">
        <v>0</v>
      </c>
      <c r="V42" s="157">
        <f t="shared" si="13"/>
        <v>0</v>
      </c>
      <c r="W42" s="157"/>
      <c r="X42" s="157" t="s">
        <v>270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1436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2.5" outlineLevel="1" x14ac:dyDescent="0.2">
      <c r="A43" s="173">
        <v>32</v>
      </c>
      <c r="B43" s="174" t="s">
        <v>1492</v>
      </c>
      <c r="C43" s="182" t="s">
        <v>1493</v>
      </c>
      <c r="D43" s="175" t="s">
        <v>588</v>
      </c>
      <c r="E43" s="176">
        <v>20</v>
      </c>
      <c r="F43" s="177"/>
      <c r="G43" s="178">
        <f t="shared" si="7"/>
        <v>0</v>
      </c>
      <c r="H43" s="177"/>
      <c r="I43" s="178">
        <f t="shared" si="8"/>
        <v>0</v>
      </c>
      <c r="J43" s="177"/>
      <c r="K43" s="178">
        <f t="shared" si="9"/>
        <v>0</v>
      </c>
      <c r="L43" s="178">
        <v>15</v>
      </c>
      <c r="M43" s="178">
        <f t="shared" si="10"/>
        <v>0</v>
      </c>
      <c r="N43" s="178">
        <v>0</v>
      </c>
      <c r="O43" s="178">
        <f t="shared" si="11"/>
        <v>0</v>
      </c>
      <c r="P43" s="178">
        <v>0</v>
      </c>
      <c r="Q43" s="178">
        <f t="shared" si="12"/>
        <v>0</v>
      </c>
      <c r="R43" s="178"/>
      <c r="S43" s="178" t="s">
        <v>1428</v>
      </c>
      <c r="T43" s="179" t="s">
        <v>1429</v>
      </c>
      <c r="U43" s="157">
        <v>0</v>
      </c>
      <c r="V43" s="157">
        <f t="shared" si="13"/>
        <v>0</v>
      </c>
      <c r="W43" s="157"/>
      <c r="X43" s="157" t="s">
        <v>187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188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ht="22.5" outlineLevel="1" x14ac:dyDescent="0.2">
      <c r="A44" s="173">
        <v>33</v>
      </c>
      <c r="B44" s="174" t="s">
        <v>1494</v>
      </c>
      <c r="C44" s="182" t="s">
        <v>1495</v>
      </c>
      <c r="D44" s="175" t="s">
        <v>381</v>
      </c>
      <c r="E44" s="176">
        <v>150</v>
      </c>
      <c r="F44" s="177"/>
      <c r="G44" s="178">
        <f t="shared" si="7"/>
        <v>0</v>
      </c>
      <c r="H44" s="177"/>
      <c r="I44" s="178">
        <f t="shared" si="8"/>
        <v>0</v>
      </c>
      <c r="J44" s="177"/>
      <c r="K44" s="178">
        <f t="shared" si="9"/>
        <v>0</v>
      </c>
      <c r="L44" s="178">
        <v>15</v>
      </c>
      <c r="M44" s="178">
        <f t="shared" si="10"/>
        <v>0</v>
      </c>
      <c r="N44" s="178">
        <v>0</v>
      </c>
      <c r="O44" s="178">
        <f t="shared" si="11"/>
        <v>0</v>
      </c>
      <c r="P44" s="178">
        <v>0</v>
      </c>
      <c r="Q44" s="178">
        <f t="shared" si="12"/>
        <v>0</v>
      </c>
      <c r="R44" s="178"/>
      <c r="S44" s="178" t="s">
        <v>1428</v>
      </c>
      <c r="T44" s="179" t="s">
        <v>1429</v>
      </c>
      <c r="U44" s="157">
        <v>0</v>
      </c>
      <c r="V44" s="157">
        <f t="shared" si="13"/>
        <v>0</v>
      </c>
      <c r="W44" s="157"/>
      <c r="X44" s="157" t="s">
        <v>187</v>
      </c>
      <c r="Y44" s="147"/>
      <c r="Z44" s="147"/>
      <c r="AA44" s="147"/>
      <c r="AB44" s="147"/>
      <c r="AC44" s="147"/>
      <c r="AD44" s="147"/>
      <c r="AE44" s="147"/>
      <c r="AF44" s="147"/>
      <c r="AG44" s="147" t="s">
        <v>188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73">
        <v>34</v>
      </c>
      <c r="B45" s="174" t="s">
        <v>1496</v>
      </c>
      <c r="C45" s="182" t="s">
        <v>1497</v>
      </c>
      <c r="D45" s="175" t="s">
        <v>381</v>
      </c>
      <c r="E45" s="176">
        <v>50</v>
      </c>
      <c r="F45" s="177"/>
      <c r="G45" s="178">
        <f t="shared" si="7"/>
        <v>0</v>
      </c>
      <c r="H45" s="177"/>
      <c r="I45" s="178">
        <f t="shared" si="8"/>
        <v>0</v>
      </c>
      <c r="J45" s="177"/>
      <c r="K45" s="178">
        <f t="shared" si="9"/>
        <v>0</v>
      </c>
      <c r="L45" s="178">
        <v>15</v>
      </c>
      <c r="M45" s="178">
        <f t="shared" si="10"/>
        <v>0</v>
      </c>
      <c r="N45" s="178">
        <v>0</v>
      </c>
      <c r="O45" s="178">
        <f t="shared" si="11"/>
        <v>0</v>
      </c>
      <c r="P45" s="178">
        <v>0</v>
      </c>
      <c r="Q45" s="178">
        <f t="shared" si="12"/>
        <v>0</v>
      </c>
      <c r="R45" s="178"/>
      <c r="S45" s="178" t="s">
        <v>1428</v>
      </c>
      <c r="T45" s="179" t="s">
        <v>1429</v>
      </c>
      <c r="U45" s="157">
        <v>0</v>
      </c>
      <c r="V45" s="157">
        <f t="shared" si="13"/>
        <v>0</v>
      </c>
      <c r="W45" s="157"/>
      <c r="X45" s="157" t="s">
        <v>187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188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2.5" outlineLevel="1" x14ac:dyDescent="0.2">
      <c r="A46" s="173">
        <v>35</v>
      </c>
      <c r="B46" s="174" t="s">
        <v>1498</v>
      </c>
      <c r="C46" s="182" t="s">
        <v>1499</v>
      </c>
      <c r="D46" s="175" t="s">
        <v>381</v>
      </c>
      <c r="E46" s="176">
        <v>30</v>
      </c>
      <c r="F46" s="177"/>
      <c r="G46" s="178">
        <f t="shared" si="7"/>
        <v>0</v>
      </c>
      <c r="H46" s="177"/>
      <c r="I46" s="178">
        <f t="shared" si="8"/>
        <v>0</v>
      </c>
      <c r="J46" s="177"/>
      <c r="K46" s="178">
        <f t="shared" si="9"/>
        <v>0</v>
      </c>
      <c r="L46" s="178">
        <v>15</v>
      </c>
      <c r="M46" s="178">
        <f t="shared" si="10"/>
        <v>0</v>
      </c>
      <c r="N46" s="178">
        <v>0</v>
      </c>
      <c r="O46" s="178">
        <f t="shared" si="11"/>
        <v>0</v>
      </c>
      <c r="P46" s="178">
        <v>0</v>
      </c>
      <c r="Q46" s="178">
        <f t="shared" si="12"/>
        <v>0</v>
      </c>
      <c r="R46" s="178"/>
      <c r="S46" s="178" t="s">
        <v>1428</v>
      </c>
      <c r="T46" s="179" t="s">
        <v>1429</v>
      </c>
      <c r="U46" s="157">
        <v>0</v>
      </c>
      <c r="V46" s="157">
        <f t="shared" si="13"/>
        <v>0</v>
      </c>
      <c r="W46" s="157"/>
      <c r="X46" s="157" t="s">
        <v>187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188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1" x14ac:dyDescent="0.2">
      <c r="A47" s="173">
        <v>36</v>
      </c>
      <c r="B47" s="174" t="s">
        <v>1500</v>
      </c>
      <c r="C47" s="182" t="s">
        <v>1501</v>
      </c>
      <c r="D47" s="175" t="s">
        <v>381</v>
      </c>
      <c r="E47" s="176">
        <v>150</v>
      </c>
      <c r="F47" s="177"/>
      <c r="G47" s="178">
        <f t="shared" si="7"/>
        <v>0</v>
      </c>
      <c r="H47" s="177"/>
      <c r="I47" s="178">
        <f t="shared" si="8"/>
        <v>0</v>
      </c>
      <c r="J47" s="177"/>
      <c r="K47" s="178">
        <f t="shared" si="9"/>
        <v>0</v>
      </c>
      <c r="L47" s="178">
        <v>15</v>
      </c>
      <c r="M47" s="178">
        <f t="shared" si="10"/>
        <v>0</v>
      </c>
      <c r="N47" s="178">
        <v>0</v>
      </c>
      <c r="O47" s="178">
        <f t="shared" si="11"/>
        <v>0</v>
      </c>
      <c r="P47" s="178">
        <v>0</v>
      </c>
      <c r="Q47" s="178">
        <f t="shared" si="12"/>
        <v>0</v>
      </c>
      <c r="R47" s="178"/>
      <c r="S47" s="178" t="s">
        <v>1428</v>
      </c>
      <c r="T47" s="179" t="s">
        <v>1429</v>
      </c>
      <c r="U47" s="157">
        <v>0</v>
      </c>
      <c r="V47" s="157">
        <f t="shared" si="13"/>
        <v>0</v>
      </c>
      <c r="W47" s="157"/>
      <c r="X47" s="157" t="s">
        <v>187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188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1" x14ac:dyDescent="0.2">
      <c r="A48" s="173">
        <v>37</v>
      </c>
      <c r="B48" s="174" t="s">
        <v>1502</v>
      </c>
      <c r="C48" s="182" t="s">
        <v>1503</v>
      </c>
      <c r="D48" s="175" t="s">
        <v>381</v>
      </c>
      <c r="E48" s="176">
        <v>50</v>
      </c>
      <c r="F48" s="177"/>
      <c r="G48" s="178">
        <f t="shared" si="7"/>
        <v>0</v>
      </c>
      <c r="H48" s="177"/>
      <c r="I48" s="178">
        <f t="shared" si="8"/>
        <v>0</v>
      </c>
      <c r="J48" s="177"/>
      <c r="K48" s="178">
        <f t="shared" si="9"/>
        <v>0</v>
      </c>
      <c r="L48" s="178">
        <v>15</v>
      </c>
      <c r="M48" s="178">
        <f t="shared" si="10"/>
        <v>0</v>
      </c>
      <c r="N48" s="178">
        <v>0</v>
      </c>
      <c r="O48" s="178">
        <f t="shared" si="11"/>
        <v>0</v>
      </c>
      <c r="P48" s="178">
        <v>0</v>
      </c>
      <c r="Q48" s="178">
        <f t="shared" si="12"/>
        <v>0</v>
      </c>
      <c r="R48" s="178"/>
      <c r="S48" s="178" t="s">
        <v>1428</v>
      </c>
      <c r="T48" s="179" t="s">
        <v>1429</v>
      </c>
      <c r="U48" s="157">
        <v>0</v>
      </c>
      <c r="V48" s="157">
        <f t="shared" si="13"/>
        <v>0</v>
      </c>
      <c r="W48" s="157"/>
      <c r="X48" s="157" t="s">
        <v>187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188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22.5" outlineLevel="1" x14ac:dyDescent="0.2">
      <c r="A49" s="173">
        <v>38</v>
      </c>
      <c r="B49" s="174" t="s">
        <v>1504</v>
      </c>
      <c r="C49" s="182" t="s">
        <v>1505</v>
      </c>
      <c r="D49" s="175" t="s">
        <v>381</v>
      </c>
      <c r="E49" s="176">
        <v>30</v>
      </c>
      <c r="F49" s="177"/>
      <c r="G49" s="178">
        <f t="shared" si="7"/>
        <v>0</v>
      </c>
      <c r="H49" s="177"/>
      <c r="I49" s="178">
        <f t="shared" si="8"/>
        <v>0</v>
      </c>
      <c r="J49" s="177"/>
      <c r="K49" s="178">
        <f t="shared" si="9"/>
        <v>0</v>
      </c>
      <c r="L49" s="178">
        <v>15</v>
      </c>
      <c r="M49" s="178">
        <f t="shared" si="10"/>
        <v>0</v>
      </c>
      <c r="N49" s="178">
        <v>0</v>
      </c>
      <c r="O49" s="178">
        <f t="shared" si="11"/>
        <v>0</v>
      </c>
      <c r="P49" s="178">
        <v>0</v>
      </c>
      <c r="Q49" s="178">
        <f t="shared" si="12"/>
        <v>0</v>
      </c>
      <c r="R49" s="178"/>
      <c r="S49" s="178" t="s">
        <v>1428</v>
      </c>
      <c r="T49" s="179" t="s">
        <v>1429</v>
      </c>
      <c r="U49" s="157">
        <v>0</v>
      </c>
      <c r="V49" s="157">
        <f t="shared" si="13"/>
        <v>0</v>
      </c>
      <c r="W49" s="157"/>
      <c r="X49" s="157" t="s">
        <v>187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188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ht="22.5" outlineLevel="1" x14ac:dyDescent="0.2">
      <c r="A50" s="173">
        <v>39</v>
      </c>
      <c r="B50" s="174" t="s">
        <v>1506</v>
      </c>
      <c r="C50" s="182" t="s">
        <v>1507</v>
      </c>
      <c r="D50" s="175" t="s">
        <v>588</v>
      </c>
      <c r="E50" s="176">
        <v>42</v>
      </c>
      <c r="F50" s="177"/>
      <c r="G50" s="178">
        <f t="shared" si="7"/>
        <v>0</v>
      </c>
      <c r="H50" s="177"/>
      <c r="I50" s="178">
        <f t="shared" si="8"/>
        <v>0</v>
      </c>
      <c r="J50" s="177"/>
      <c r="K50" s="178">
        <f t="shared" si="9"/>
        <v>0</v>
      </c>
      <c r="L50" s="178">
        <v>15</v>
      </c>
      <c r="M50" s="178">
        <f t="shared" si="10"/>
        <v>0</v>
      </c>
      <c r="N50" s="178">
        <v>0</v>
      </c>
      <c r="O50" s="178">
        <f t="shared" si="11"/>
        <v>0</v>
      </c>
      <c r="P50" s="178">
        <v>0</v>
      </c>
      <c r="Q50" s="178">
        <f t="shared" si="12"/>
        <v>0</v>
      </c>
      <c r="R50" s="178"/>
      <c r="S50" s="178" t="s">
        <v>1428</v>
      </c>
      <c r="T50" s="179" t="s">
        <v>1429</v>
      </c>
      <c r="U50" s="157">
        <v>0</v>
      </c>
      <c r="V50" s="157">
        <f t="shared" si="13"/>
        <v>0</v>
      </c>
      <c r="W50" s="157"/>
      <c r="X50" s="157" t="s">
        <v>187</v>
      </c>
      <c r="Y50" s="147"/>
      <c r="Z50" s="147"/>
      <c r="AA50" s="147"/>
      <c r="AB50" s="147"/>
      <c r="AC50" s="147"/>
      <c r="AD50" s="147"/>
      <c r="AE50" s="147"/>
      <c r="AF50" s="147"/>
      <c r="AG50" s="147" t="s">
        <v>188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22.5" outlineLevel="1" x14ac:dyDescent="0.2">
      <c r="A51" s="173">
        <v>40</v>
      </c>
      <c r="B51" s="174" t="s">
        <v>1508</v>
      </c>
      <c r="C51" s="182" t="s">
        <v>1509</v>
      </c>
      <c r="D51" s="175" t="s">
        <v>381</v>
      </c>
      <c r="E51" s="176">
        <v>100</v>
      </c>
      <c r="F51" s="177"/>
      <c r="G51" s="178">
        <f t="shared" si="7"/>
        <v>0</v>
      </c>
      <c r="H51" s="177"/>
      <c r="I51" s="178">
        <f t="shared" si="8"/>
        <v>0</v>
      </c>
      <c r="J51" s="177"/>
      <c r="K51" s="178">
        <f t="shared" si="9"/>
        <v>0</v>
      </c>
      <c r="L51" s="178">
        <v>15</v>
      </c>
      <c r="M51" s="178">
        <f t="shared" si="10"/>
        <v>0</v>
      </c>
      <c r="N51" s="178">
        <v>0</v>
      </c>
      <c r="O51" s="178">
        <f t="shared" si="11"/>
        <v>0</v>
      </c>
      <c r="P51" s="178">
        <v>0</v>
      </c>
      <c r="Q51" s="178">
        <f t="shared" si="12"/>
        <v>0</v>
      </c>
      <c r="R51" s="178"/>
      <c r="S51" s="178" t="s">
        <v>1428</v>
      </c>
      <c r="T51" s="179" t="s">
        <v>1429</v>
      </c>
      <c r="U51" s="157">
        <v>0</v>
      </c>
      <c r="V51" s="157">
        <f t="shared" si="13"/>
        <v>0</v>
      </c>
      <c r="W51" s="157"/>
      <c r="X51" s="157" t="s">
        <v>187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188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73">
        <v>41</v>
      </c>
      <c r="B52" s="174" t="s">
        <v>1510</v>
      </c>
      <c r="C52" s="182" t="s">
        <v>1511</v>
      </c>
      <c r="D52" s="175" t="s">
        <v>381</v>
      </c>
      <c r="E52" s="176">
        <v>100</v>
      </c>
      <c r="F52" s="177"/>
      <c r="G52" s="178">
        <f t="shared" si="7"/>
        <v>0</v>
      </c>
      <c r="H52" s="177"/>
      <c r="I52" s="178">
        <f t="shared" si="8"/>
        <v>0</v>
      </c>
      <c r="J52" s="177"/>
      <c r="K52" s="178">
        <f t="shared" si="9"/>
        <v>0</v>
      </c>
      <c r="L52" s="178">
        <v>15</v>
      </c>
      <c r="M52" s="178">
        <f t="shared" si="10"/>
        <v>0</v>
      </c>
      <c r="N52" s="178">
        <v>0</v>
      </c>
      <c r="O52" s="178">
        <f t="shared" si="11"/>
        <v>0</v>
      </c>
      <c r="P52" s="178">
        <v>0</v>
      </c>
      <c r="Q52" s="178">
        <f t="shared" si="12"/>
        <v>0</v>
      </c>
      <c r="R52" s="178"/>
      <c r="S52" s="178" t="s">
        <v>185</v>
      </c>
      <c r="T52" s="179" t="s">
        <v>186</v>
      </c>
      <c r="U52" s="157">
        <v>0</v>
      </c>
      <c r="V52" s="157">
        <f t="shared" si="13"/>
        <v>0</v>
      </c>
      <c r="W52" s="157"/>
      <c r="X52" s="157" t="s">
        <v>270</v>
      </c>
      <c r="Y52" s="147"/>
      <c r="Z52" s="147"/>
      <c r="AA52" s="147"/>
      <c r="AB52" s="147"/>
      <c r="AC52" s="147"/>
      <c r="AD52" s="147"/>
      <c r="AE52" s="147"/>
      <c r="AF52" s="147"/>
      <c r="AG52" s="147" t="s">
        <v>1436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ht="22.5" outlineLevel="1" x14ac:dyDescent="0.2">
      <c r="A53" s="173">
        <v>42</v>
      </c>
      <c r="B53" s="174" t="s">
        <v>1512</v>
      </c>
      <c r="C53" s="182" t="s">
        <v>1513</v>
      </c>
      <c r="D53" s="175" t="s">
        <v>381</v>
      </c>
      <c r="E53" s="176">
        <v>560</v>
      </c>
      <c r="F53" s="177"/>
      <c r="G53" s="178">
        <f t="shared" si="7"/>
        <v>0</v>
      </c>
      <c r="H53" s="177"/>
      <c r="I53" s="178">
        <f t="shared" si="8"/>
        <v>0</v>
      </c>
      <c r="J53" s="177"/>
      <c r="K53" s="178">
        <f t="shared" si="9"/>
        <v>0</v>
      </c>
      <c r="L53" s="178">
        <v>15</v>
      </c>
      <c r="M53" s="178">
        <f t="shared" si="10"/>
        <v>0</v>
      </c>
      <c r="N53" s="178">
        <v>0</v>
      </c>
      <c r="O53" s="178">
        <f t="shared" si="11"/>
        <v>0</v>
      </c>
      <c r="P53" s="178">
        <v>0</v>
      </c>
      <c r="Q53" s="178">
        <f t="shared" si="12"/>
        <v>0</v>
      </c>
      <c r="R53" s="178"/>
      <c r="S53" s="178" t="s">
        <v>1428</v>
      </c>
      <c r="T53" s="179" t="s">
        <v>1429</v>
      </c>
      <c r="U53" s="157">
        <v>0</v>
      </c>
      <c r="V53" s="157">
        <f t="shared" si="13"/>
        <v>0</v>
      </c>
      <c r="W53" s="157"/>
      <c r="X53" s="157" t="s">
        <v>187</v>
      </c>
      <c r="Y53" s="147"/>
      <c r="Z53" s="147"/>
      <c r="AA53" s="147"/>
      <c r="AB53" s="147"/>
      <c r="AC53" s="147"/>
      <c r="AD53" s="147"/>
      <c r="AE53" s="147"/>
      <c r="AF53" s="147"/>
      <c r="AG53" s="147" t="s">
        <v>188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73">
        <v>43</v>
      </c>
      <c r="B54" s="174" t="s">
        <v>1514</v>
      </c>
      <c r="C54" s="182" t="s">
        <v>1515</v>
      </c>
      <c r="D54" s="175" t="s">
        <v>381</v>
      </c>
      <c r="E54" s="176">
        <v>560</v>
      </c>
      <c r="F54" s="177"/>
      <c r="G54" s="178">
        <f t="shared" si="7"/>
        <v>0</v>
      </c>
      <c r="H54" s="177"/>
      <c r="I54" s="178">
        <f t="shared" si="8"/>
        <v>0</v>
      </c>
      <c r="J54" s="177"/>
      <c r="K54" s="178">
        <f t="shared" si="9"/>
        <v>0</v>
      </c>
      <c r="L54" s="178">
        <v>15</v>
      </c>
      <c r="M54" s="178">
        <f t="shared" si="10"/>
        <v>0</v>
      </c>
      <c r="N54" s="178">
        <v>0</v>
      </c>
      <c r="O54" s="178">
        <f t="shared" si="11"/>
        <v>0</v>
      </c>
      <c r="P54" s="178">
        <v>0</v>
      </c>
      <c r="Q54" s="178">
        <f t="shared" si="12"/>
        <v>0</v>
      </c>
      <c r="R54" s="178"/>
      <c r="S54" s="178" t="s">
        <v>1428</v>
      </c>
      <c r="T54" s="179" t="s">
        <v>1429</v>
      </c>
      <c r="U54" s="157">
        <v>0</v>
      </c>
      <c r="V54" s="157">
        <f t="shared" si="13"/>
        <v>0</v>
      </c>
      <c r="W54" s="157"/>
      <c r="X54" s="157" t="s">
        <v>270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1436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2.5" outlineLevel="1" x14ac:dyDescent="0.2">
      <c r="A55" s="173">
        <v>44</v>
      </c>
      <c r="B55" s="174" t="s">
        <v>1516</v>
      </c>
      <c r="C55" s="182" t="s">
        <v>1517</v>
      </c>
      <c r="D55" s="175" t="s">
        <v>381</v>
      </c>
      <c r="E55" s="176">
        <v>30</v>
      </c>
      <c r="F55" s="177"/>
      <c r="G55" s="178">
        <f t="shared" si="7"/>
        <v>0</v>
      </c>
      <c r="H55" s="177"/>
      <c r="I55" s="178">
        <f t="shared" si="8"/>
        <v>0</v>
      </c>
      <c r="J55" s="177"/>
      <c r="K55" s="178">
        <f t="shared" si="9"/>
        <v>0</v>
      </c>
      <c r="L55" s="178">
        <v>15</v>
      </c>
      <c r="M55" s="178">
        <f t="shared" si="10"/>
        <v>0</v>
      </c>
      <c r="N55" s="178">
        <v>0</v>
      </c>
      <c r="O55" s="178">
        <f t="shared" si="11"/>
        <v>0</v>
      </c>
      <c r="P55" s="178">
        <v>0</v>
      </c>
      <c r="Q55" s="178">
        <f t="shared" si="12"/>
        <v>0</v>
      </c>
      <c r="R55" s="178"/>
      <c r="S55" s="178" t="s">
        <v>1428</v>
      </c>
      <c r="T55" s="179" t="s">
        <v>1429</v>
      </c>
      <c r="U55" s="157">
        <v>0</v>
      </c>
      <c r="V55" s="157">
        <f t="shared" si="13"/>
        <v>0</v>
      </c>
      <c r="W55" s="157"/>
      <c r="X55" s="157" t="s">
        <v>187</v>
      </c>
      <c r="Y55" s="147"/>
      <c r="Z55" s="147"/>
      <c r="AA55" s="147"/>
      <c r="AB55" s="147"/>
      <c r="AC55" s="147"/>
      <c r="AD55" s="147"/>
      <c r="AE55" s="147"/>
      <c r="AF55" s="147"/>
      <c r="AG55" s="147" t="s">
        <v>188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73">
        <v>45</v>
      </c>
      <c r="B56" s="174" t="s">
        <v>1518</v>
      </c>
      <c r="C56" s="182" t="s">
        <v>1519</v>
      </c>
      <c r="D56" s="175" t="s">
        <v>381</v>
      </c>
      <c r="E56" s="176">
        <v>30</v>
      </c>
      <c r="F56" s="177"/>
      <c r="G56" s="178">
        <f t="shared" si="7"/>
        <v>0</v>
      </c>
      <c r="H56" s="177"/>
      <c r="I56" s="178">
        <f t="shared" si="8"/>
        <v>0</v>
      </c>
      <c r="J56" s="177"/>
      <c r="K56" s="178">
        <f t="shared" si="9"/>
        <v>0</v>
      </c>
      <c r="L56" s="178">
        <v>15</v>
      </c>
      <c r="M56" s="178">
        <f t="shared" si="10"/>
        <v>0</v>
      </c>
      <c r="N56" s="178">
        <v>0</v>
      </c>
      <c r="O56" s="178">
        <f t="shared" si="11"/>
        <v>0</v>
      </c>
      <c r="P56" s="178">
        <v>0</v>
      </c>
      <c r="Q56" s="178">
        <f t="shared" si="12"/>
        <v>0</v>
      </c>
      <c r="R56" s="178"/>
      <c r="S56" s="178" t="s">
        <v>1428</v>
      </c>
      <c r="T56" s="179" t="s">
        <v>1429</v>
      </c>
      <c r="U56" s="157">
        <v>0</v>
      </c>
      <c r="V56" s="157">
        <f t="shared" si="13"/>
        <v>0</v>
      </c>
      <c r="W56" s="157"/>
      <c r="X56" s="157" t="s">
        <v>270</v>
      </c>
      <c r="Y56" s="147"/>
      <c r="Z56" s="147"/>
      <c r="AA56" s="147"/>
      <c r="AB56" s="147"/>
      <c r="AC56" s="147"/>
      <c r="AD56" s="147"/>
      <c r="AE56" s="147"/>
      <c r="AF56" s="147"/>
      <c r="AG56" s="147" t="s">
        <v>1436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ht="22.5" outlineLevel="1" x14ac:dyDescent="0.2">
      <c r="A57" s="173">
        <v>46</v>
      </c>
      <c r="B57" s="174" t="s">
        <v>1520</v>
      </c>
      <c r="C57" s="182" t="s">
        <v>1521</v>
      </c>
      <c r="D57" s="175" t="s">
        <v>381</v>
      </c>
      <c r="E57" s="176">
        <v>30</v>
      </c>
      <c r="F57" s="177"/>
      <c r="G57" s="178">
        <f t="shared" si="7"/>
        <v>0</v>
      </c>
      <c r="H57" s="177"/>
      <c r="I57" s="178">
        <f t="shared" si="8"/>
        <v>0</v>
      </c>
      <c r="J57" s="177"/>
      <c r="K57" s="178">
        <f t="shared" si="9"/>
        <v>0</v>
      </c>
      <c r="L57" s="178">
        <v>15</v>
      </c>
      <c r="M57" s="178">
        <f t="shared" si="10"/>
        <v>0</v>
      </c>
      <c r="N57" s="178">
        <v>0</v>
      </c>
      <c r="O57" s="178">
        <f t="shared" si="11"/>
        <v>0</v>
      </c>
      <c r="P57" s="178">
        <v>0</v>
      </c>
      <c r="Q57" s="178">
        <f t="shared" si="12"/>
        <v>0</v>
      </c>
      <c r="R57" s="178"/>
      <c r="S57" s="178" t="s">
        <v>1428</v>
      </c>
      <c r="T57" s="179" t="s">
        <v>1429</v>
      </c>
      <c r="U57" s="157">
        <v>0</v>
      </c>
      <c r="V57" s="157">
        <f t="shared" si="13"/>
        <v>0</v>
      </c>
      <c r="W57" s="157"/>
      <c r="X57" s="157" t="s">
        <v>187</v>
      </c>
      <c r="Y57" s="147"/>
      <c r="Z57" s="147"/>
      <c r="AA57" s="147"/>
      <c r="AB57" s="147"/>
      <c r="AC57" s="147"/>
      <c r="AD57" s="147"/>
      <c r="AE57" s="147"/>
      <c r="AF57" s="147"/>
      <c r="AG57" s="147" t="s">
        <v>188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73">
        <v>47</v>
      </c>
      <c r="B58" s="174" t="s">
        <v>1522</v>
      </c>
      <c r="C58" s="182" t="s">
        <v>1523</v>
      </c>
      <c r="D58" s="175" t="s">
        <v>381</v>
      </c>
      <c r="E58" s="176">
        <v>30</v>
      </c>
      <c r="F58" s="177"/>
      <c r="G58" s="178">
        <f t="shared" si="7"/>
        <v>0</v>
      </c>
      <c r="H58" s="177"/>
      <c r="I58" s="178">
        <f t="shared" si="8"/>
        <v>0</v>
      </c>
      <c r="J58" s="177"/>
      <c r="K58" s="178">
        <f t="shared" si="9"/>
        <v>0</v>
      </c>
      <c r="L58" s="178">
        <v>15</v>
      </c>
      <c r="M58" s="178">
        <f t="shared" si="10"/>
        <v>0</v>
      </c>
      <c r="N58" s="178">
        <v>0</v>
      </c>
      <c r="O58" s="178">
        <f t="shared" si="11"/>
        <v>0</v>
      </c>
      <c r="P58" s="178">
        <v>0</v>
      </c>
      <c r="Q58" s="178">
        <f t="shared" si="12"/>
        <v>0</v>
      </c>
      <c r="R58" s="178"/>
      <c r="S58" s="178" t="s">
        <v>1428</v>
      </c>
      <c r="T58" s="179" t="s">
        <v>1429</v>
      </c>
      <c r="U58" s="157">
        <v>0</v>
      </c>
      <c r="V58" s="157">
        <f t="shared" si="13"/>
        <v>0</v>
      </c>
      <c r="W58" s="157"/>
      <c r="X58" s="157" t="s">
        <v>270</v>
      </c>
      <c r="Y58" s="147"/>
      <c r="Z58" s="147"/>
      <c r="AA58" s="147"/>
      <c r="AB58" s="147"/>
      <c r="AC58" s="147"/>
      <c r="AD58" s="147"/>
      <c r="AE58" s="147"/>
      <c r="AF58" s="147"/>
      <c r="AG58" s="147" t="s">
        <v>1436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ht="22.5" outlineLevel="1" x14ac:dyDescent="0.2">
      <c r="A59" s="173">
        <v>48</v>
      </c>
      <c r="B59" s="174" t="s">
        <v>1524</v>
      </c>
      <c r="C59" s="182" t="s">
        <v>1525</v>
      </c>
      <c r="D59" s="175" t="s">
        <v>381</v>
      </c>
      <c r="E59" s="176">
        <v>160</v>
      </c>
      <c r="F59" s="177"/>
      <c r="G59" s="178">
        <f t="shared" si="7"/>
        <v>0</v>
      </c>
      <c r="H59" s="177"/>
      <c r="I59" s="178">
        <f t="shared" si="8"/>
        <v>0</v>
      </c>
      <c r="J59" s="177"/>
      <c r="K59" s="178">
        <f t="shared" si="9"/>
        <v>0</v>
      </c>
      <c r="L59" s="178">
        <v>15</v>
      </c>
      <c r="M59" s="178">
        <f t="shared" si="10"/>
        <v>0</v>
      </c>
      <c r="N59" s="178">
        <v>0</v>
      </c>
      <c r="O59" s="178">
        <f t="shared" si="11"/>
        <v>0</v>
      </c>
      <c r="P59" s="178">
        <v>0</v>
      </c>
      <c r="Q59" s="178">
        <f t="shared" si="12"/>
        <v>0</v>
      </c>
      <c r="R59" s="178"/>
      <c r="S59" s="178" t="s">
        <v>1428</v>
      </c>
      <c r="T59" s="179" t="s">
        <v>1429</v>
      </c>
      <c r="U59" s="157">
        <v>0</v>
      </c>
      <c r="V59" s="157">
        <f t="shared" si="13"/>
        <v>0</v>
      </c>
      <c r="W59" s="157"/>
      <c r="X59" s="157" t="s">
        <v>187</v>
      </c>
      <c r="Y59" s="147"/>
      <c r="Z59" s="147"/>
      <c r="AA59" s="147"/>
      <c r="AB59" s="147"/>
      <c r="AC59" s="147"/>
      <c r="AD59" s="147"/>
      <c r="AE59" s="147"/>
      <c r="AF59" s="147"/>
      <c r="AG59" s="147" t="s">
        <v>188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73">
        <v>49</v>
      </c>
      <c r="B60" s="174" t="s">
        <v>1526</v>
      </c>
      <c r="C60" s="182" t="s">
        <v>1527</v>
      </c>
      <c r="D60" s="175" t="s">
        <v>381</v>
      </c>
      <c r="E60" s="176">
        <v>160</v>
      </c>
      <c r="F60" s="177"/>
      <c r="G60" s="178">
        <f t="shared" si="7"/>
        <v>0</v>
      </c>
      <c r="H60" s="177"/>
      <c r="I60" s="178">
        <f t="shared" si="8"/>
        <v>0</v>
      </c>
      <c r="J60" s="177"/>
      <c r="K60" s="178">
        <f t="shared" si="9"/>
        <v>0</v>
      </c>
      <c r="L60" s="178">
        <v>15</v>
      </c>
      <c r="M60" s="178">
        <f t="shared" si="10"/>
        <v>0</v>
      </c>
      <c r="N60" s="178">
        <v>0</v>
      </c>
      <c r="O60" s="178">
        <f t="shared" si="11"/>
        <v>0</v>
      </c>
      <c r="P60" s="178">
        <v>0</v>
      </c>
      <c r="Q60" s="178">
        <f t="shared" si="12"/>
        <v>0</v>
      </c>
      <c r="R60" s="178"/>
      <c r="S60" s="178" t="s">
        <v>1428</v>
      </c>
      <c r="T60" s="179" t="s">
        <v>1429</v>
      </c>
      <c r="U60" s="157">
        <v>0</v>
      </c>
      <c r="V60" s="157">
        <f t="shared" si="13"/>
        <v>0</v>
      </c>
      <c r="W60" s="157"/>
      <c r="X60" s="157" t="s">
        <v>270</v>
      </c>
      <c r="Y60" s="147"/>
      <c r="Z60" s="147"/>
      <c r="AA60" s="147"/>
      <c r="AB60" s="147"/>
      <c r="AC60" s="147"/>
      <c r="AD60" s="147"/>
      <c r="AE60" s="147"/>
      <c r="AF60" s="147"/>
      <c r="AG60" s="147" t="s">
        <v>1436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ht="22.5" outlineLevel="1" x14ac:dyDescent="0.2">
      <c r="A61" s="173">
        <v>50</v>
      </c>
      <c r="B61" s="174" t="s">
        <v>1528</v>
      </c>
      <c r="C61" s="182" t="s">
        <v>1529</v>
      </c>
      <c r="D61" s="175" t="s">
        <v>381</v>
      </c>
      <c r="E61" s="176">
        <v>70</v>
      </c>
      <c r="F61" s="177"/>
      <c r="G61" s="178">
        <f t="shared" si="7"/>
        <v>0</v>
      </c>
      <c r="H61" s="177"/>
      <c r="I61" s="178">
        <f t="shared" si="8"/>
        <v>0</v>
      </c>
      <c r="J61" s="177"/>
      <c r="K61" s="178">
        <f t="shared" si="9"/>
        <v>0</v>
      </c>
      <c r="L61" s="178">
        <v>15</v>
      </c>
      <c r="M61" s="178">
        <f t="shared" si="10"/>
        <v>0</v>
      </c>
      <c r="N61" s="178">
        <v>0</v>
      </c>
      <c r="O61" s="178">
        <f t="shared" si="11"/>
        <v>0</v>
      </c>
      <c r="P61" s="178">
        <v>0</v>
      </c>
      <c r="Q61" s="178">
        <f t="shared" si="12"/>
        <v>0</v>
      </c>
      <c r="R61" s="178"/>
      <c r="S61" s="178" t="s">
        <v>1428</v>
      </c>
      <c r="T61" s="179" t="s">
        <v>1429</v>
      </c>
      <c r="U61" s="157">
        <v>0</v>
      </c>
      <c r="V61" s="157">
        <f t="shared" si="13"/>
        <v>0</v>
      </c>
      <c r="W61" s="157"/>
      <c r="X61" s="157" t="s">
        <v>187</v>
      </c>
      <c r="Y61" s="147"/>
      <c r="Z61" s="147"/>
      <c r="AA61" s="147"/>
      <c r="AB61" s="147"/>
      <c r="AC61" s="147"/>
      <c r="AD61" s="147"/>
      <c r="AE61" s="147"/>
      <c r="AF61" s="147"/>
      <c r="AG61" s="147" t="s">
        <v>188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73">
        <v>51</v>
      </c>
      <c r="B62" s="174" t="s">
        <v>1530</v>
      </c>
      <c r="C62" s="182" t="s">
        <v>1531</v>
      </c>
      <c r="D62" s="175" t="s">
        <v>381</v>
      </c>
      <c r="E62" s="176">
        <v>70</v>
      </c>
      <c r="F62" s="177"/>
      <c r="G62" s="178">
        <f t="shared" si="7"/>
        <v>0</v>
      </c>
      <c r="H62" s="177"/>
      <c r="I62" s="178">
        <f t="shared" si="8"/>
        <v>0</v>
      </c>
      <c r="J62" s="177"/>
      <c r="K62" s="178">
        <f t="shared" si="9"/>
        <v>0</v>
      </c>
      <c r="L62" s="178">
        <v>15</v>
      </c>
      <c r="M62" s="178">
        <f t="shared" si="10"/>
        <v>0</v>
      </c>
      <c r="N62" s="178">
        <v>0</v>
      </c>
      <c r="O62" s="178">
        <f t="shared" si="11"/>
        <v>0</v>
      </c>
      <c r="P62" s="178">
        <v>0</v>
      </c>
      <c r="Q62" s="178">
        <f t="shared" si="12"/>
        <v>0</v>
      </c>
      <c r="R62" s="178"/>
      <c r="S62" s="178" t="s">
        <v>185</v>
      </c>
      <c r="T62" s="179" t="s">
        <v>186</v>
      </c>
      <c r="U62" s="157">
        <v>0</v>
      </c>
      <c r="V62" s="157">
        <f t="shared" si="13"/>
        <v>0</v>
      </c>
      <c r="W62" s="157"/>
      <c r="X62" s="157" t="s">
        <v>270</v>
      </c>
      <c r="Y62" s="147"/>
      <c r="Z62" s="147"/>
      <c r="AA62" s="147"/>
      <c r="AB62" s="147"/>
      <c r="AC62" s="147"/>
      <c r="AD62" s="147"/>
      <c r="AE62" s="147"/>
      <c r="AF62" s="147"/>
      <c r="AG62" s="147" t="s">
        <v>1436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ht="22.5" outlineLevel="1" x14ac:dyDescent="0.2">
      <c r="A63" s="173">
        <v>52</v>
      </c>
      <c r="B63" s="174" t="s">
        <v>1532</v>
      </c>
      <c r="C63" s="182" t="s">
        <v>1533</v>
      </c>
      <c r="D63" s="175" t="s">
        <v>381</v>
      </c>
      <c r="E63" s="176">
        <v>30</v>
      </c>
      <c r="F63" s="177"/>
      <c r="G63" s="178">
        <f t="shared" si="7"/>
        <v>0</v>
      </c>
      <c r="H63" s="177"/>
      <c r="I63" s="178">
        <f t="shared" si="8"/>
        <v>0</v>
      </c>
      <c r="J63" s="177"/>
      <c r="K63" s="178">
        <f t="shared" si="9"/>
        <v>0</v>
      </c>
      <c r="L63" s="178">
        <v>15</v>
      </c>
      <c r="M63" s="178">
        <f t="shared" si="10"/>
        <v>0</v>
      </c>
      <c r="N63" s="178">
        <v>0</v>
      </c>
      <c r="O63" s="178">
        <f t="shared" si="11"/>
        <v>0</v>
      </c>
      <c r="P63" s="178">
        <v>0</v>
      </c>
      <c r="Q63" s="178">
        <f t="shared" si="12"/>
        <v>0</v>
      </c>
      <c r="R63" s="178"/>
      <c r="S63" s="178" t="s">
        <v>1428</v>
      </c>
      <c r="T63" s="179" t="s">
        <v>1429</v>
      </c>
      <c r="U63" s="157">
        <v>0</v>
      </c>
      <c r="V63" s="157">
        <f t="shared" si="13"/>
        <v>0</v>
      </c>
      <c r="W63" s="157"/>
      <c r="X63" s="157" t="s">
        <v>187</v>
      </c>
      <c r="Y63" s="147"/>
      <c r="Z63" s="147"/>
      <c r="AA63" s="147"/>
      <c r="AB63" s="147"/>
      <c r="AC63" s="147"/>
      <c r="AD63" s="147"/>
      <c r="AE63" s="147"/>
      <c r="AF63" s="147"/>
      <c r="AG63" s="147" t="s">
        <v>188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ht="22.5" outlineLevel="1" x14ac:dyDescent="0.2">
      <c r="A64" s="173">
        <v>53</v>
      </c>
      <c r="B64" s="174" t="s">
        <v>1534</v>
      </c>
      <c r="C64" s="182" t="s">
        <v>1535</v>
      </c>
      <c r="D64" s="175" t="s">
        <v>381</v>
      </c>
      <c r="E64" s="176">
        <v>30</v>
      </c>
      <c r="F64" s="177"/>
      <c r="G64" s="178">
        <f t="shared" si="7"/>
        <v>0</v>
      </c>
      <c r="H64" s="177"/>
      <c r="I64" s="178">
        <f t="shared" si="8"/>
        <v>0</v>
      </c>
      <c r="J64" s="177"/>
      <c r="K64" s="178">
        <f t="shared" si="9"/>
        <v>0</v>
      </c>
      <c r="L64" s="178">
        <v>15</v>
      </c>
      <c r="M64" s="178">
        <f t="shared" si="10"/>
        <v>0</v>
      </c>
      <c r="N64" s="178">
        <v>0</v>
      </c>
      <c r="O64" s="178">
        <f t="shared" si="11"/>
        <v>0</v>
      </c>
      <c r="P64" s="178">
        <v>0</v>
      </c>
      <c r="Q64" s="178">
        <f t="shared" si="12"/>
        <v>0</v>
      </c>
      <c r="R64" s="178"/>
      <c r="S64" s="178" t="s">
        <v>185</v>
      </c>
      <c r="T64" s="179" t="s">
        <v>186</v>
      </c>
      <c r="U64" s="157">
        <v>0</v>
      </c>
      <c r="V64" s="157">
        <f t="shared" si="13"/>
        <v>0</v>
      </c>
      <c r="W64" s="157"/>
      <c r="X64" s="157" t="s">
        <v>270</v>
      </c>
      <c r="Y64" s="147"/>
      <c r="Z64" s="147"/>
      <c r="AA64" s="147"/>
      <c r="AB64" s="147"/>
      <c r="AC64" s="147"/>
      <c r="AD64" s="147"/>
      <c r="AE64" s="147"/>
      <c r="AF64" s="147"/>
      <c r="AG64" s="147" t="s">
        <v>1436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ht="22.5" outlineLevel="1" x14ac:dyDescent="0.2">
      <c r="A65" s="173">
        <v>54</v>
      </c>
      <c r="B65" s="174" t="s">
        <v>1536</v>
      </c>
      <c r="C65" s="182" t="s">
        <v>1537</v>
      </c>
      <c r="D65" s="175" t="s">
        <v>588</v>
      </c>
      <c r="E65" s="176">
        <v>14</v>
      </c>
      <c r="F65" s="177"/>
      <c r="G65" s="178">
        <f t="shared" si="7"/>
        <v>0</v>
      </c>
      <c r="H65" s="177"/>
      <c r="I65" s="178">
        <f t="shared" si="8"/>
        <v>0</v>
      </c>
      <c r="J65" s="177"/>
      <c r="K65" s="178">
        <f t="shared" si="9"/>
        <v>0</v>
      </c>
      <c r="L65" s="178">
        <v>15</v>
      </c>
      <c r="M65" s="178">
        <f t="shared" si="10"/>
        <v>0</v>
      </c>
      <c r="N65" s="178">
        <v>0</v>
      </c>
      <c r="O65" s="178">
        <f t="shared" si="11"/>
        <v>0</v>
      </c>
      <c r="P65" s="178">
        <v>0</v>
      </c>
      <c r="Q65" s="178">
        <f t="shared" si="12"/>
        <v>0</v>
      </c>
      <c r="R65" s="178"/>
      <c r="S65" s="178" t="s">
        <v>1428</v>
      </c>
      <c r="T65" s="179" t="s">
        <v>1429</v>
      </c>
      <c r="U65" s="157">
        <v>0</v>
      </c>
      <c r="V65" s="157">
        <f t="shared" si="13"/>
        <v>0</v>
      </c>
      <c r="W65" s="157"/>
      <c r="X65" s="157" t="s">
        <v>187</v>
      </c>
      <c r="Y65" s="147"/>
      <c r="Z65" s="147"/>
      <c r="AA65" s="147"/>
      <c r="AB65" s="147"/>
      <c r="AC65" s="147"/>
      <c r="AD65" s="147"/>
      <c r="AE65" s="147"/>
      <c r="AF65" s="147"/>
      <c r="AG65" s="147" t="s">
        <v>188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ht="22.5" outlineLevel="1" x14ac:dyDescent="0.2">
      <c r="A66" s="173">
        <v>55</v>
      </c>
      <c r="B66" s="174" t="s">
        <v>1538</v>
      </c>
      <c r="C66" s="182" t="s">
        <v>1539</v>
      </c>
      <c r="D66" s="175" t="s">
        <v>588</v>
      </c>
      <c r="E66" s="176">
        <v>14</v>
      </c>
      <c r="F66" s="177"/>
      <c r="G66" s="178">
        <f t="shared" si="7"/>
        <v>0</v>
      </c>
      <c r="H66" s="177"/>
      <c r="I66" s="178">
        <f t="shared" si="8"/>
        <v>0</v>
      </c>
      <c r="J66" s="177"/>
      <c r="K66" s="178">
        <f t="shared" si="9"/>
        <v>0</v>
      </c>
      <c r="L66" s="178">
        <v>15</v>
      </c>
      <c r="M66" s="178">
        <f t="shared" si="10"/>
        <v>0</v>
      </c>
      <c r="N66" s="178">
        <v>0</v>
      </c>
      <c r="O66" s="178">
        <f t="shared" si="11"/>
        <v>0</v>
      </c>
      <c r="P66" s="178">
        <v>0</v>
      </c>
      <c r="Q66" s="178">
        <f t="shared" si="12"/>
        <v>0</v>
      </c>
      <c r="R66" s="178"/>
      <c r="S66" s="178" t="s">
        <v>185</v>
      </c>
      <c r="T66" s="179" t="s">
        <v>186</v>
      </c>
      <c r="U66" s="157">
        <v>0</v>
      </c>
      <c r="V66" s="157">
        <f t="shared" si="13"/>
        <v>0</v>
      </c>
      <c r="W66" s="157"/>
      <c r="X66" s="157" t="s">
        <v>270</v>
      </c>
      <c r="Y66" s="147"/>
      <c r="Z66" s="147"/>
      <c r="AA66" s="147"/>
      <c r="AB66" s="147"/>
      <c r="AC66" s="147"/>
      <c r="AD66" s="147"/>
      <c r="AE66" s="147"/>
      <c r="AF66" s="147"/>
      <c r="AG66" s="147" t="s">
        <v>1436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ht="22.5" outlineLevel="1" x14ac:dyDescent="0.2">
      <c r="A67" s="173">
        <v>56</v>
      </c>
      <c r="B67" s="174" t="s">
        <v>1540</v>
      </c>
      <c r="C67" s="182" t="s">
        <v>1541</v>
      </c>
      <c r="D67" s="175" t="s">
        <v>588</v>
      </c>
      <c r="E67" s="176">
        <v>6</v>
      </c>
      <c r="F67" s="177"/>
      <c r="G67" s="178">
        <f t="shared" si="7"/>
        <v>0</v>
      </c>
      <c r="H67" s="177"/>
      <c r="I67" s="178">
        <f t="shared" si="8"/>
        <v>0</v>
      </c>
      <c r="J67" s="177"/>
      <c r="K67" s="178">
        <f t="shared" si="9"/>
        <v>0</v>
      </c>
      <c r="L67" s="178">
        <v>15</v>
      </c>
      <c r="M67" s="178">
        <f t="shared" si="10"/>
        <v>0</v>
      </c>
      <c r="N67" s="178">
        <v>0</v>
      </c>
      <c r="O67" s="178">
        <f t="shared" si="11"/>
        <v>0</v>
      </c>
      <c r="P67" s="178">
        <v>0</v>
      </c>
      <c r="Q67" s="178">
        <f t="shared" si="12"/>
        <v>0</v>
      </c>
      <c r="R67" s="178"/>
      <c r="S67" s="178" t="s">
        <v>1428</v>
      </c>
      <c r="T67" s="179" t="s">
        <v>1429</v>
      </c>
      <c r="U67" s="157">
        <v>0</v>
      </c>
      <c r="V67" s="157">
        <f t="shared" si="13"/>
        <v>0</v>
      </c>
      <c r="W67" s="157"/>
      <c r="X67" s="157" t="s">
        <v>187</v>
      </c>
      <c r="Y67" s="147"/>
      <c r="Z67" s="147"/>
      <c r="AA67" s="147"/>
      <c r="AB67" s="147"/>
      <c r="AC67" s="147"/>
      <c r="AD67" s="147"/>
      <c r="AE67" s="147"/>
      <c r="AF67" s="147"/>
      <c r="AG67" s="147" t="s">
        <v>188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ht="22.5" outlineLevel="1" x14ac:dyDescent="0.2">
      <c r="A68" s="173">
        <v>57</v>
      </c>
      <c r="B68" s="174" t="s">
        <v>1542</v>
      </c>
      <c r="C68" s="182" t="s">
        <v>1543</v>
      </c>
      <c r="D68" s="175" t="s">
        <v>588</v>
      </c>
      <c r="E68" s="176">
        <v>6</v>
      </c>
      <c r="F68" s="177"/>
      <c r="G68" s="178">
        <f t="shared" si="7"/>
        <v>0</v>
      </c>
      <c r="H68" s="177"/>
      <c r="I68" s="178">
        <f t="shared" si="8"/>
        <v>0</v>
      </c>
      <c r="J68" s="177"/>
      <c r="K68" s="178">
        <f t="shared" si="9"/>
        <v>0</v>
      </c>
      <c r="L68" s="178">
        <v>15</v>
      </c>
      <c r="M68" s="178">
        <f t="shared" si="10"/>
        <v>0</v>
      </c>
      <c r="N68" s="178">
        <v>0</v>
      </c>
      <c r="O68" s="178">
        <f t="shared" si="11"/>
        <v>0</v>
      </c>
      <c r="P68" s="178">
        <v>0</v>
      </c>
      <c r="Q68" s="178">
        <f t="shared" si="12"/>
        <v>0</v>
      </c>
      <c r="R68" s="178"/>
      <c r="S68" s="178" t="s">
        <v>185</v>
      </c>
      <c r="T68" s="179" t="s">
        <v>186</v>
      </c>
      <c r="U68" s="157">
        <v>0</v>
      </c>
      <c r="V68" s="157">
        <f t="shared" si="13"/>
        <v>0</v>
      </c>
      <c r="W68" s="157"/>
      <c r="X68" s="157" t="s">
        <v>270</v>
      </c>
      <c r="Y68" s="147"/>
      <c r="Z68" s="147"/>
      <c r="AA68" s="147"/>
      <c r="AB68" s="147"/>
      <c r="AC68" s="147"/>
      <c r="AD68" s="147"/>
      <c r="AE68" s="147"/>
      <c r="AF68" s="147"/>
      <c r="AG68" s="147" t="s">
        <v>1436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ht="22.5" outlineLevel="1" x14ac:dyDescent="0.2">
      <c r="A69" s="173">
        <v>58</v>
      </c>
      <c r="B69" s="174" t="s">
        <v>1544</v>
      </c>
      <c r="C69" s="182" t="s">
        <v>1545</v>
      </c>
      <c r="D69" s="175" t="s">
        <v>588</v>
      </c>
      <c r="E69" s="176">
        <v>2</v>
      </c>
      <c r="F69" s="177"/>
      <c r="G69" s="178">
        <f t="shared" si="7"/>
        <v>0</v>
      </c>
      <c r="H69" s="177"/>
      <c r="I69" s="178">
        <f t="shared" si="8"/>
        <v>0</v>
      </c>
      <c r="J69" s="177"/>
      <c r="K69" s="178">
        <f t="shared" si="9"/>
        <v>0</v>
      </c>
      <c r="L69" s="178">
        <v>15</v>
      </c>
      <c r="M69" s="178">
        <f t="shared" si="10"/>
        <v>0</v>
      </c>
      <c r="N69" s="178">
        <v>0</v>
      </c>
      <c r="O69" s="178">
        <f t="shared" si="11"/>
        <v>0</v>
      </c>
      <c r="P69" s="178">
        <v>0</v>
      </c>
      <c r="Q69" s="178">
        <f t="shared" si="12"/>
        <v>0</v>
      </c>
      <c r="R69" s="178"/>
      <c r="S69" s="178" t="s">
        <v>1428</v>
      </c>
      <c r="T69" s="179" t="s">
        <v>1429</v>
      </c>
      <c r="U69" s="157">
        <v>0</v>
      </c>
      <c r="V69" s="157">
        <f t="shared" si="13"/>
        <v>0</v>
      </c>
      <c r="W69" s="157"/>
      <c r="X69" s="157" t="s">
        <v>187</v>
      </c>
      <c r="Y69" s="147"/>
      <c r="Z69" s="147"/>
      <c r="AA69" s="147"/>
      <c r="AB69" s="147"/>
      <c r="AC69" s="147"/>
      <c r="AD69" s="147"/>
      <c r="AE69" s="147"/>
      <c r="AF69" s="147"/>
      <c r="AG69" s="147" t="s">
        <v>188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ht="22.5" outlineLevel="1" x14ac:dyDescent="0.2">
      <c r="A70" s="173">
        <v>59</v>
      </c>
      <c r="B70" s="174" t="s">
        <v>1546</v>
      </c>
      <c r="C70" s="182" t="s">
        <v>1547</v>
      </c>
      <c r="D70" s="175" t="s">
        <v>588</v>
      </c>
      <c r="E70" s="176">
        <v>2</v>
      </c>
      <c r="F70" s="177"/>
      <c r="G70" s="178">
        <f t="shared" si="7"/>
        <v>0</v>
      </c>
      <c r="H70" s="177"/>
      <c r="I70" s="178">
        <f t="shared" si="8"/>
        <v>0</v>
      </c>
      <c r="J70" s="177"/>
      <c r="K70" s="178">
        <f t="shared" si="9"/>
        <v>0</v>
      </c>
      <c r="L70" s="178">
        <v>15</v>
      </c>
      <c r="M70" s="178">
        <f t="shared" si="10"/>
        <v>0</v>
      </c>
      <c r="N70" s="178">
        <v>0</v>
      </c>
      <c r="O70" s="178">
        <f t="shared" si="11"/>
        <v>0</v>
      </c>
      <c r="P70" s="178">
        <v>0</v>
      </c>
      <c r="Q70" s="178">
        <f t="shared" si="12"/>
        <v>0</v>
      </c>
      <c r="R70" s="178"/>
      <c r="S70" s="178" t="s">
        <v>185</v>
      </c>
      <c r="T70" s="179" t="s">
        <v>186</v>
      </c>
      <c r="U70" s="157">
        <v>0</v>
      </c>
      <c r="V70" s="157">
        <f t="shared" si="13"/>
        <v>0</v>
      </c>
      <c r="W70" s="157"/>
      <c r="X70" s="157" t="s">
        <v>270</v>
      </c>
      <c r="Y70" s="147"/>
      <c r="Z70" s="147"/>
      <c r="AA70" s="147"/>
      <c r="AB70" s="147"/>
      <c r="AC70" s="147"/>
      <c r="AD70" s="147"/>
      <c r="AE70" s="147"/>
      <c r="AF70" s="147"/>
      <c r="AG70" s="147" t="s">
        <v>1436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ht="22.5" outlineLevel="1" x14ac:dyDescent="0.2">
      <c r="A71" s="173">
        <v>60</v>
      </c>
      <c r="B71" s="174" t="s">
        <v>1548</v>
      </c>
      <c r="C71" s="182" t="s">
        <v>1549</v>
      </c>
      <c r="D71" s="175" t="s">
        <v>588</v>
      </c>
      <c r="E71" s="176">
        <v>56</v>
      </c>
      <c r="F71" s="177"/>
      <c r="G71" s="178">
        <f t="shared" si="7"/>
        <v>0</v>
      </c>
      <c r="H71" s="177"/>
      <c r="I71" s="178">
        <f t="shared" si="8"/>
        <v>0</v>
      </c>
      <c r="J71" s="177"/>
      <c r="K71" s="178">
        <f t="shared" si="9"/>
        <v>0</v>
      </c>
      <c r="L71" s="178">
        <v>15</v>
      </c>
      <c r="M71" s="178">
        <f t="shared" si="10"/>
        <v>0</v>
      </c>
      <c r="N71" s="178">
        <v>0</v>
      </c>
      <c r="O71" s="178">
        <f t="shared" si="11"/>
        <v>0</v>
      </c>
      <c r="P71" s="178">
        <v>0</v>
      </c>
      <c r="Q71" s="178">
        <f t="shared" si="12"/>
        <v>0</v>
      </c>
      <c r="R71" s="178"/>
      <c r="S71" s="178" t="s">
        <v>1428</v>
      </c>
      <c r="T71" s="179" t="s">
        <v>1429</v>
      </c>
      <c r="U71" s="157">
        <v>0</v>
      </c>
      <c r="V71" s="157">
        <f t="shared" si="13"/>
        <v>0</v>
      </c>
      <c r="W71" s="157"/>
      <c r="X71" s="157" t="s">
        <v>187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188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ht="33.75" outlineLevel="1" x14ac:dyDescent="0.2">
      <c r="A72" s="173">
        <v>61</v>
      </c>
      <c r="B72" s="174" t="s">
        <v>1550</v>
      </c>
      <c r="C72" s="182" t="s">
        <v>1551</v>
      </c>
      <c r="D72" s="175" t="s">
        <v>588</v>
      </c>
      <c r="E72" s="176">
        <v>3</v>
      </c>
      <c r="F72" s="177"/>
      <c r="G72" s="178">
        <f t="shared" si="7"/>
        <v>0</v>
      </c>
      <c r="H72" s="177"/>
      <c r="I72" s="178">
        <f t="shared" si="8"/>
        <v>0</v>
      </c>
      <c r="J72" s="177"/>
      <c r="K72" s="178">
        <f t="shared" si="9"/>
        <v>0</v>
      </c>
      <c r="L72" s="178">
        <v>15</v>
      </c>
      <c r="M72" s="178">
        <f t="shared" si="10"/>
        <v>0</v>
      </c>
      <c r="N72" s="178">
        <v>0</v>
      </c>
      <c r="O72" s="178">
        <f t="shared" si="11"/>
        <v>0</v>
      </c>
      <c r="P72" s="178">
        <v>0</v>
      </c>
      <c r="Q72" s="178">
        <f t="shared" si="12"/>
        <v>0</v>
      </c>
      <c r="R72" s="178"/>
      <c r="S72" s="178" t="s">
        <v>185</v>
      </c>
      <c r="T72" s="179" t="s">
        <v>186</v>
      </c>
      <c r="U72" s="157">
        <v>0</v>
      </c>
      <c r="V72" s="157">
        <f t="shared" si="13"/>
        <v>0</v>
      </c>
      <c r="W72" s="157"/>
      <c r="X72" s="157" t="s">
        <v>270</v>
      </c>
      <c r="Y72" s="147"/>
      <c r="Z72" s="147"/>
      <c r="AA72" s="147"/>
      <c r="AB72" s="147"/>
      <c r="AC72" s="147"/>
      <c r="AD72" s="147"/>
      <c r="AE72" s="147"/>
      <c r="AF72" s="147"/>
      <c r="AG72" s="147" t="s">
        <v>1436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ht="33.75" outlineLevel="1" x14ac:dyDescent="0.2">
      <c r="A73" s="173">
        <v>62</v>
      </c>
      <c r="B73" s="174" t="s">
        <v>1552</v>
      </c>
      <c r="C73" s="182" t="s">
        <v>1553</v>
      </c>
      <c r="D73" s="175" t="s">
        <v>588</v>
      </c>
      <c r="E73" s="176">
        <v>10</v>
      </c>
      <c r="F73" s="177"/>
      <c r="G73" s="178">
        <f t="shared" si="7"/>
        <v>0</v>
      </c>
      <c r="H73" s="177"/>
      <c r="I73" s="178">
        <f t="shared" si="8"/>
        <v>0</v>
      </c>
      <c r="J73" s="177"/>
      <c r="K73" s="178">
        <f t="shared" si="9"/>
        <v>0</v>
      </c>
      <c r="L73" s="178">
        <v>15</v>
      </c>
      <c r="M73" s="178">
        <f t="shared" si="10"/>
        <v>0</v>
      </c>
      <c r="N73" s="178">
        <v>0</v>
      </c>
      <c r="O73" s="178">
        <f t="shared" si="11"/>
        <v>0</v>
      </c>
      <c r="P73" s="178">
        <v>0</v>
      </c>
      <c r="Q73" s="178">
        <f t="shared" si="12"/>
        <v>0</v>
      </c>
      <c r="R73" s="178"/>
      <c r="S73" s="178" t="s">
        <v>185</v>
      </c>
      <c r="T73" s="179" t="s">
        <v>186</v>
      </c>
      <c r="U73" s="157">
        <v>0</v>
      </c>
      <c r="V73" s="157">
        <f t="shared" si="13"/>
        <v>0</v>
      </c>
      <c r="W73" s="157"/>
      <c r="X73" s="157" t="s">
        <v>270</v>
      </c>
      <c r="Y73" s="147"/>
      <c r="Z73" s="147"/>
      <c r="AA73" s="147"/>
      <c r="AB73" s="147"/>
      <c r="AC73" s="147"/>
      <c r="AD73" s="147"/>
      <c r="AE73" s="147"/>
      <c r="AF73" s="147"/>
      <c r="AG73" s="147" t="s">
        <v>1436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ht="33.75" outlineLevel="1" x14ac:dyDescent="0.2">
      <c r="A74" s="173">
        <v>63</v>
      </c>
      <c r="B74" s="174" t="s">
        <v>1554</v>
      </c>
      <c r="C74" s="182" t="s">
        <v>1555</v>
      </c>
      <c r="D74" s="175" t="s">
        <v>588</v>
      </c>
      <c r="E74" s="176">
        <v>8</v>
      </c>
      <c r="F74" s="177"/>
      <c r="G74" s="178">
        <f t="shared" si="7"/>
        <v>0</v>
      </c>
      <c r="H74" s="177"/>
      <c r="I74" s="178">
        <f t="shared" si="8"/>
        <v>0</v>
      </c>
      <c r="J74" s="177"/>
      <c r="K74" s="178">
        <f t="shared" si="9"/>
        <v>0</v>
      </c>
      <c r="L74" s="178">
        <v>15</v>
      </c>
      <c r="M74" s="178">
        <f t="shared" si="10"/>
        <v>0</v>
      </c>
      <c r="N74" s="178">
        <v>0</v>
      </c>
      <c r="O74" s="178">
        <f t="shared" si="11"/>
        <v>0</v>
      </c>
      <c r="P74" s="178">
        <v>0</v>
      </c>
      <c r="Q74" s="178">
        <f t="shared" si="12"/>
        <v>0</v>
      </c>
      <c r="R74" s="178"/>
      <c r="S74" s="178" t="s">
        <v>185</v>
      </c>
      <c r="T74" s="179" t="s">
        <v>186</v>
      </c>
      <c r="U74" s="157">
        <v>0</v>
      </c>
      <c r="V74" s="157">
        <f t="shared" si="13"/>
        <v>0</v>
      </c>
      <c r="W74" s="157"/>
      <c r="X74" s="157" t="s">
        <v>270</v>
      </c>
      <c r="Y74" s="147"/>
      <c r="Z74" s="147"/>
      <c r="AA74" s="147"/>
      <c r="AB74" s="147"/>
      <c r="AC74" s="147"/>
      <c r="AD74" s="147"/>
      <c r="AE74" s="147"/>
      <c r="AF74" s="147"/>
      <c r="AG74" s="147" t="s">
        <v>1436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x14ac:dyDescent="0.2">
      <c r="A75" s="160" t="s">
        <v>180</v>
      </c>
      <c r="B75" s="161" t="s">
        <v>80</v>
      </c>
      <c r="C75" s="181" t="s">
        <v>81</v>
      </c>
      <c r="D75" s="162"/>
      <c r="E75" s="163"/>
      <c r="F75" s="164"/>
      <c r="G75" s="164">
        <f>SUMIF(AG76:AG78,"&lt;&gt;NOR",G76:G78)</f>
        <v>0</v>
      </c>
      <c r="H75" s="164"/>
      <c r="I75" s="164">
        <f>SUM(I76:I78)</f>
        <v>0</v>
      </c>
      <c r="J75" s="164"/>
      <c r="K75" s="164">
        <f>SUM(K76:K78)</f>
        <v>0</v>
      </c>
      <c r="L75" s="164"/>
      <c r="M75" s="164">
        <f>SUM(M76:M78)</f>
        <v>0</v>
      </c>
      <c r="N75" s="164"/>
      <c r="O75" s="164">
        <f>SUM(O76:O78)</f>
        <v>0</v>
      </c>
      <c r="P75" s="164"/>
      <c r="Q75" s="164">
        <f>SUM(Q76:Q78)</f>
        <v>0</v>
      </c>
      <c r="R75" s="164"/>
      <c r="S75" s="164"/>
      <c r="T75" s="165"/>
      <c r="U75" s="159"/>
      <c r="V75" s="159">
        <f>SUM(V76:V78)</f>
        <v>0</v>
      </c>
      <c r="W75" s="159"/>
      <c r="X75" s="159"/>
      <c r="AG75" t="s">
        <v>181</v>
      </c>
    </row>
    <row r="76" spans="1:60" outlineLevel="1" x14ac:dyDescent="0.2">
      <c r="A76" s="173">
        <v>64</v>
      </c>
      <c r="B76" s="174" t="s">
        <v>1556</v>
      </c>
      <c r="C76" s="182" t="s">
        <v>1557</v>
      </c>
      <c r="D76" s="175" t="s">
        <v>184</v>
      </c>
      <c r="E76" s="176">
        <v>1</v>
      </c>
      <c r="F76" s="177"/>
      <c r="G76" s="178">
        <f>ROUND(E76*F76,2)</f>
        <v>0</v>
      </c>
      <c r="H76" s="177"/>
      <c r="I76" s="178">
        <f>ROUND(E76*H76,2)</f>
        <v>0</v>
      </c>
      <c r="J76" s="177"/>
      <c r="K76" s="178">
        <f>ROUND(E76*J76,2)</f>
        <v>0</v>
      </c>
      <c r="L76" s="178">
        <v>15</v>
      </c>
      <c r="M76" s="178">
        <f>G76*(1+L76/100)</f>
        <v>0</v>
      </c>
      <c r="N76" s="178">
        <v>0</v>
      </c>
      <c r="O76" s="178">
        <f>ROUND(E76*N76,2)</f>
        <v>0</v>
      </c>
      <c r="P76" s="178">
        <v>0</v>
      </c>
      <c r="Q76" s="178">
        <f>ROUND(E76*P76,2)</f>
        <v>0</v>
      </c>
      <c r="R76" s="178"/>
      <c r="S76" s="178" t="s">
        <v>185</v>
      </c>
      <c r="T76" s="179" t="s">
        <v>186</v>
      </c>
      <c r="U76" s="157">
        <v>0</v>
      </c>
      <c r="V76" s="157">
        <f>ROUND(E76*U76,2)</f>
        <v>0</v>
      </c>
      <c r="W76" s="157"/>
      <c r="X76" s="157" t="s">
        <v>187</v>
      </c>
      <c r="Y76" s="147"/>
      <c r="Z76" s="147"/>
      <c r="AA76" s="147"/>
      <c r="AB76" s="147"/>
      <c r="AC76" s="147"/>
      <c r="AD76" s="147"/>
      <c r="AE76" s="147"/>
      <c r="AF76" s="147"/>
      <c r="AG76" s="147" t="s">
        <v>1111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73">
        <v>65</v>
      </c>
      <c r="B77" s="174" t="s">
        <v>1558</v>
      </c>
      <c r="C77" s="182" t="s">
        <v>197</v>
      </c>
      <c r="D77" s="175" t="s">
        <v>184</v>
      </c>
      <c r="E77" s="176">
        <v>1</v>
      </c>
      <c r="F77" s="177"/>
      <c r="G77" s="178">
        <f>ROUND(E77*F77,2)</f>
        <v>0</v>
      </c>
      <c r="H77" s="177"/>
      <c r="I77" s="178">
        <f>ROUND(E77*H77,2)</f>
        <v>0</v>
      </c>
      <c r="J77" s="177"/>
      <c r="K77" s="178">
        <f>ROUND(E77*J77,2)</f>
        <v>0</v>
      </c>
      <c r="L77" s="178">
        <v>15</v>
      </c>
      <c r="M77" s="178">
        <f>G77*(1+L77/100)</f>
        <v>0</v>
      </c>
      <c r="N77" s="178">
        <v>0</v>
      </c>
      <c r="O77" s="178">
        <f>ROUND(E77*N77,2)</f>
        <v>0</v>
      </c>
      <c r="P77" s="178">
        <v>0</v>
      </c>
      <c r="Q77" s="178">
        <f>ROUND(E77*P77,2)</f>
        <v>0</v>
      </c>
      <c r="R77" s="178"/>
      <c r="S77" s="178" t="s">
        <v>185</v>
      </c>
      <c r="T77" s="179" t="s">
        <v>186</v>
      </c>
      <c r="U77" s="157">
        <v>0</v>
      </c>
      <c r="V77" s="157">
        <f>ROUND(E77*U77,2)</f>
        <v>0</v>
      </c>
      <c r="W77" s="157"/>
      <c r="X77" s="157" t="s">
        <v>187</v>
      </c>
      <c r="Y77" s="147"/>
      <c r="Z77" s="147"/>
      <c r="AA77" s="147"/>
      <c r="AB77" s="147"/>
      <c r="AC77" s="147"/>
      <c r="AD77" s="147"/>
      <c r="AE77" s="147"/>
      <c r="AF77" s="147"/>
      <c r="AG77" s="147" t="s">
        <v>1111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73">
        <v>66</v>
      </c>
      <c r="B78" s="174" t="s">
        <v>1559</v>
      </c>
      <c r="C78" s="182" t="s">
        <v>1560</v>
      </c>
      <c r="D78" s="175" t="s">
        <v>184</v>
      </c>
      <c r="E78" s="176">
        <v>1</v>
      </c>
      <c r="F78" s="177"/>
      <c r="G78" s="178">
        <f>ROUND(E78*F78,2)</f>
        <v>0</v>
      </c>
      <c r="H78" s="177"/>
      <c r="I78" s="178">
        <f>ROUND(E78*H78,2)</f>
        <v>0</v>
      </c>
      <c r="J78" s="177"/>
      <c r="K78" s="178">
        <f>ROUND(E78*J78,2)</f>
        <v>0</v>
      </c>
      <c r="L78" s="178">
        <v>15</v>
      </c>
      <c r="M78" s="178">
        <f>G78*(1+L78/100)</f>
        <v>0</v>
      </c>
      <c r="N78" s="178">
        <v>0</v>
      </c>
      <c r="O78" s="178">
        <f>ROUND(E78*N78,2)</f>
        <v>0</v>
      </c>
      <c r="P78" s="178">
        <v>0</v>
      </c>
      <c r="Q78" s="178">
        <f>ROUND(E78*P78,2)</f>
        <v>0</v>
      </c>
      <c r="R78" s="178"/>
      <c r="S78" s="178" t="s">
        <v>185</v>
      </c>
      <c r="T78" s="179" t="s">
        <v>186</v>
      </c>
      <c r="U78" s="157">
        <v>0</v>
      </c>
      <c r="V78" s="157">
        <f>ROUND(E78*U78,2)</f>
        <v>0</v>
      </c>
      <c r="W78" s="157"/>
      <c r="X78" s="157" t="s">
        <v>187</v>
      </c>
      <c r="Y78" s="147"/>
      <c r="Z78" s="147"/>
      <c r="AA78" s="147"/>
      <c r="AB78" s="147"/>
      <c r="AC78" s="147"/>
      <c r="AD78" s="147"/>
      <c r="AE78" s="147"/>
      <c r="AF78" s="147"/>
      <c r="AG78" s="147" t="s">
        <v>1111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x14ac:dyDescent="0.2">
      <c r="A79" s="160" t="s">
        <v>180</v>
      </c>
      <c r="B79" s="161" t="s">
        <v>76</v>
      </c>
      <c r="C79" s="181" t="s">
        <v>77</v>
      </c>
      <c r="D79" s="162"/>
      <c r="E79" s="163"/>
      <c r="F79" s="164"/>
      <c r="G79" s="164">
        <f>SUMIF(AG80:AG91,"&lt;&gt;NOR",G80:G91)</f>
        <v>0</v>
      </c>
      <c r="H79" s="164"/>
      <c r="I79" s="164">
        <f>SUM(I80:I91)</f>
        <v>0</v>
      </c>
      <c r="J79" s="164"/>
      <c r="K79" s="164">
        <f>SUM(K80:K91)</f>
        <v>0</v>
      </c>
      <c r="L79" s="164"/>
      <c r="M79" s="164">
        <f>SUM(M80:M91)</f>
        <v>0</v>
      </c>
      <c r="N79" s="164"/>
      <c r="O79" s="164">
        <f>SUM(O80:O91)</f>
        <v>0</v>
      </c>
      <c r="P79" s="164"/>
      <c r="Q79" s="164">
        <f>SUM(Q80:Q91)</f>
        <v>0</v>
      </c>
      <c r="R79" s="164"/>
      <c r="S79" s="164"/>
      <c r="T79" s="165"/>
      <c r="U79" s="159"/>
      <c r="V79" s="159">
        <f>SUM(V80:V91)</f>
        <v>0</v>
      </c>
      <c r="W79" s="159"/>
      <c r="X79" s="159"/>
      <c r="AG79" t="s">
        <v>181</v>
      </c>
    </row>
    <row r="80" spans="1:60" ht="22.5" outlineLevel="1" x14ac:dyDescent="0.2">
      <c r="A80" s="173">
        <v>67</v>
      </c>
      <c r="B80" s="174" t="s">
        <v>1561</v>
      </c>
      <c r="C80" s="182" t="s">
        <v>1562</v>
      </c>
      <c r="D80" s="175" t="s">
        <v>588</v>
      </c>
      <c r="E80" s="176">
        <v>35</v>
      </c>
      <c r="F80" s="177"/>
      <c r="G80" s="178">
        <f t="shared" ref="G80:G91" si="14">ROUND(E80*F80,2)</f>
        <v>0</v>
      </c>
      <c r="H80" s="177"/>
      <c r="I80" s="178">
        <f t="shared" ref="I80:I91" si="15">ROUND(E80*H80,2)</f>
        <v>0</v>
      </c>
      <c r="J80" s="177"/>
      <c r="K80" s="178">
        <f t="shared" ref="K80:K91" si="16">ROUND(E80*J80,2)</f>
        <v>0</v>
      </c>
      <c r="L80" s="178">
        <v>15</v>
      </c>
      <c r="M80" s="178">
        <f t="shared" ref="M80:M91" si="17">G80*(1+L80/100)</f>
        <v>0</v>
      </c>
      <c r="N80" s="178">
        <v>0</v>
      </c>
      <c r="O80" s="178">
        <f t="shared" ref="O80:O91" si="18">ROUND(E80*N80,2)</f>
        <v>0</v>
      </c>
      <c r="P80" s="178">
        <v>0</v>
      </c>
      <c r="Q80" s="178">
        <f t="shared" ref="Q80:Q91" si="19">ROUND(E80*P80,2)</f>
        <v>0</v>
      </c>
      <c r="R80" s="178"/>
      <c r="S80" s="178" t="s">
        <v>185</v>
      </c>
      <c r="T80" s="179" t="s">
        <v>186</v>
      </c>
      <c r="U80" s="157">
        <v>0</v>
      </c>
      <c r="V80" s="157">
        <f t="shared" ref="V80:V91" si="20">ROUND(E80*U80,2)</f>
        <v>0</v>
      </c>
      <c r="W80" s="157"/>
      <c r="X80" s="157" t="s">
        <v>270</v>
      </c>
      <c r="Y80" s="147"/>
      <c r="Z80" s="147"/>
      <c r="AA80" s="147"/>
      <c r="AB80" s="147"/>
      <c r="AC80" s="147"/>
      <c r="AD80" s="147"/>
      <c r="AE80" s="147"/>
      <c r="AF80" s="147"/>
      <c r="AG80" s="147" t="s">
        <v>1436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ht="22.5" outlineLevel="1" x14ac:dyDescent="0.2">
      <c r="A81" s="173">
        <v>68</v>
      </c>
      <c r="B81" s="174" t="s">
        <v>1563</v>
      </c>
      <c r="C81" s="182" t="s">
        <v>1564</v>
      </c>
      <c r="D81" s="175" t="s">
        <v>588</v>
      </c>
      <c r="E81" s="176">
        <v>10</v>
      </c>
      <c r="F81" s="177"/>
      <c r="G81" s="178">
        <f t="shared" si="14"/>
        <v>0</v>
      </c>
      <c r="H81" s="177"/>
      <c r="I81" s="178">
        <f t="shared" si="15"/>
        <v>0</v>
      </c>
      <c r="J81" s="177"/>
      <c r="K81" s="178">
        <f t="shared" si="16"/>
        <v>0</v>
      </c>
      <c r="L81" s="178">
        <v>15</v>
      </c>
      <c r="M81" s="178">
        <f t="shared" si="17"/>
        <v>0</v>
      </c>
      <c r="N81" s="178">
        <v>0</v>
      </c>
      <c r="O81" s="178">
        <f t="shared" si="18"/>
        <v>0</v>
      </c>
      <c r="P81" s="178">
        <v>0</v>
      </c>
      <c r="Q81" s="178">
        <f t="shared" si="19"/>
        <v>0</v>
      </c>
      <c r="R81" s="178"/>
      <c r="S81" s="178" t="s">
        <v>1428</v>
      </c>
      <c r="T81" s="179" t="s">
        <v>1429</v>
      </c>
      <c r="U81" s="157">
        <v>0</v>
      </c>
      <c r="V81" s="157">
        <f t="shared" si="20"/>
        <v>0</v>
      </c>
      <c r="W81" s="157"/>
      <c r="X81" s="157" t="s">
        <v>187</v>
      </c>
      <c r="Y81" s="147"/>
      <c r="Z81" s="147"/>
      <c r="AA81" s="147"/>
      <c r="AB81" s="147"/>
      <c r="AC81" s="147"/>
      <c r="AD81" s="147"/>
      <c r="AE81" s="147"/>
      <c r="AF81" s="147"/>
      <c r="AG81" s="147" t="s">
        <v>188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33.75" outlineLevel="1" x14ac:dyDescent="0.2">
      <c r="A82" s="173">
        <v>69</v>
      </c>
      <c r="B82" s="174" t="s">
        <v>1565</v>
      </c>
      <c r="C82" s="182" t="s">
        <v>1566</v>
      </c>
      <c r="D82" s="175" t="s">
        <v>588</v>
      </c>
      <c r="E82" s="176">
        <v>3</v>
      </c>
      <c r="F82" s="177"/>
      <c r="G82" s="178">
        <f t="shared" si="14"/>
        <v>0</v>
      </c>
      <c r="H82" s="177"/>
      <c r="I82" s="178">
        <f t="shared" si="15"/>
        <v>0</v>
      </c>
      <c r="J82" s="177"/>
      <c r="K82" s="178">
        <f t="shared" si="16"/>
        <v>0</v>
      </c>
      <c r="L82" s="178">
        <v>15</v>
      </c>
      <c r="M82" s="178">
        <f t="shared" si="17"/>
        <v>0</v>
      </c>
      <c r="N82" s="178">
        <v>0</v>
      </c>
      <c r="O82" s="178">
        <f t="shared" si="18"/>
        <v>0</v>
      </c>
      <c r="P82" s="178">
        <v>0</v>
      </c>
      <c r="Q82" s="178">
        <f t="shared" si="19"/>
        <v>0</v>
      </c>
      <c r="R82" s="178"/>
      <c r="S82" s="178" t="s">
        <v>185</v>
      </c>
      <c r="T82" s="179" t="s">
        <v>186</v>
      </c>
      <c r="U82" s="157">
        <v>0</v>
      </c>
      <c r="V82" s="157">
        <f t="shared" si="20"/>
        <v>0</v>
      </c>
      <c r="W82" s="157"/>
      <c r="X82" s="157" t="s">
        <v>270</v>
      </c>
      <c r="Y82" s="147"/>
      <c r="Z82" s="147"/>
      <c r="AA82" s="147"/>
      <c r="AB82" s="147"/>
      <c r="AC82" s="147"/>
      <c r="AD82" s="147"/>
      <c r="AE82" s="147"/>
      <c r="AF82" s="147"/>
      <c r="AG82" s="147" t="s">
        <v>1436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33.75" outlineLevel="1" x14ac:dyDescent="0.2">
      <c r="A83" s="173">
        <v>70</v>
      </c>
      <c r="B83" s="174" t="s">
        <v>1567</v>
      </c>
      <c r="C83" s="182" t="s">
        <v>1568</v>
      </c>
      <c r="D83" s="175" t="s">
        <v>588</v>
      </c>
      <c r="E83" s="176">
        <v>4</v>
      </c>
      <c r="F83" s="177"/>
      <c r="G83" s="178">
        <f t="shared" si="14"/>
        <v>0</v>
      </c>
      <c r="H83" s="177"/>
      <c r="I83" s="178">
        <f t="shared" si="15"/>
        <v>0</v>
      </c>
      <c r="J83" s="177"/>
      <c r="K83" s="178">
        <f t="shared" si="16"/>
        <v>0</v>
      </c>
      <c r="L83" s="178">
        <v>15</v>
      </c>
      <c r="M83" s="178">
        <f t="shared" si="17"/>
        <v>0</v>
      </c>
      <c r="N83" s="178">
        <v>0</v>
      </c>
      <c r="O83" s="178">
        <f t="shared" si="18"/>
        <v>0</v>
      </c>
      <c r="P83" s="178">
        <v>0</v>
      </c>
      <c r="Q83" s="178">
        <f t="shared" si="19"/>
        <v>0</v>
      </c>
      <c r="R83" s="178"/>
      <c r="S83" s="178" t="s">
        <v>185</v>
      </c>
      <c r="T83" s="179" t="s">
        <v>186</v>
      </c>
      <c r="U83" s="157">
        <v>0</v>
      </c>
      <c r="V83" s="157">
        <f t="shared" si="20"/>
        <v>0</v>
      </c>
      <c r="W83" s="157"/>
      <c r="X83" s="157" t="s">
        <v>270</v>
      </c>
      <c r="Y83" s="147"/>
      <c r="Z83" s="147"/>
      <c r="AA83" s="147"/>
      <c r="AB83" s="147"/>
      <c r="AC83" s="147"/>
      <c r="AD83" s="147"/>
      <c r="AE83" s="147"/>
      <c r="AF83" s="147"/>
      <c r="AG83" s="147" t="s">
        <v>1436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ht="33.75" outlineLevel="1" x14ac:dyDescent="0.2">
      <c r="A84" s="173">
        <v>71</v>
      </c>
      <c r="B84" s="174" t="s">
        <v>1569</v>
      </c>
      <c r="C84" s="182" t="s">
        <v>1570</v>
      </c>
      <c r="D84" s="175" t="s">
        <v>588</v>
      </c>
      <c r="E84" s="176">
        <v>3</v>
      </c>
      <c r="F84" s="177"/>
      <c r="G84" s="178">
        <f t="shared" si="14"/>
        <v>0</v>
      </c>
      <c r="H84" s="177"/>
      <c r="I84" s="178">
        <f t="shared" si="15"/>
        <v>0</v>
      </c>
      <c r="J84" s="177"/>
      <c r="K84" s="178">
        <f t="shared" si="16"/>
        <v>0</v>
      </c>
      <c r="L84" s="178">
        <v>15</v>
      </c>
      <c r="M84" s="178">
        <f t="shared" si="17"/>
        <v>0</v>
      </c>
      <c r="N84" s="178">
        <v>0</v>
      </c>
      <c r="O84" s="178">
        <f t="shared" si="18"/>
        <v>0</v>
      </c>
      <c r="P84" s="178">
        <v>0</v>
      </c>
      <c r="Q84" s="178">
        <f t="shared" si="19"/>
        <v>0</v>
      </c>
      <c r="R84" s="178"/>
      <c r="S84" s="178" t="s">
        <v>185</v>
      </c>
      <c r="T84" s="179" t="s">
        <v>186</v>
      </c>
      <c r="U84" s="157">
        <v>0</v>
      </c>
      <c r="V84" s="157">
        <f t="shared" si="20"/>
        <v>0</v>
      </c>
      <c r="W84" s="157"/>
      <c r="X84" s="157" t="s">
        <v>270</v>
      </c>
      <c r="Y84" s="147"/>
      <c r="Z84" s="147"/>
      <c r="AA84" s="147"/>
      <c r="AB84" s="147"/>
      <c r="AC84" s="147"/>
      <c r="AD84" s="147"/>
      <c r="AE84" s="147"/>
      <c r="AF84" s="147"/>
      <c r="AG84" s="147" t="s">
        <v>1436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ht="22.5" outlineLevel="1" x14ac:dyDescent="0.2">
      <c r="A85" s="173">
        <v>72</v>
      </c>
      <c r="B85" s="174" t="s">
        <v>1571</v>
      </c>
      <c r="C85" s="182" t="s">
        <v>1572</v>
      </c>
      <c r="D85" s="175" t="s">
        <v>588</v>
      </c>
      <c r="E85" s="176">
        <v>23</v>
      </c>
      <c r="F85" s="177"/>
      <c r="G85" s="178">
        <f t="shared" si="14"/>
        <v>0</v>
      </c>
      <c r="H85" s="177"/>
      <c r="I85" s="178">
        <f t="shared" si="15"/>
        <v>0</v>
      </c>
      <c r="J85" s="177"/>
      <c r="K85" s="178">
        <f t="shared" si="16"/>
        <v>0</v>
      </c>
      <c r="L85" s="178">
        <v>15</v>
      </c>
      <c r="M85" s="178">
        <f t="shared" si="17"/>
        <v>0</v>
      </c>
      <c r="N85" s="178">
        <v>0</v>
      </c>
      <c r="O85" s="178">
        <f t="shared" si="18"/>
        <v>0</v>
      </c>
      <c r="P85" s="178">
        <v>0</v>
      </c>
      <c r="Q85" s="178">
        <f t="shared" si="19"/>
        <v>0</v>
      </c>
      <c r="R85" s="178"/>
      <c r="S85" s="178" t="s">
        <v>1428</v>
      </c>
      <c r="T85" s="179" t="s">
        <v>1429</v>
      </c>
      <c r="U85" s="157">
        <v>0</v>
      </c>
      <c r="V85" s="157">
        <f t="shared" si="20"/>
        <v>0</v>
      </c>
      <c r="W85" s="157"/>
      <c r="X85" s="157" t="s">
        <v>187</v>
      </c>
      <c r="Y85" s="147"/>
      <c r="Z85" s="147"/>
      <c r="AA85" s="147"/>
      <c r="AB85" s="147"/>
      <c r="AC85" s="147"/>
      <c r="AD85" s="147"/>
      <c r="AE85" s="147"/>
      <c r="AF85" s="147"/>
      <c r="AG85" s="147" t="s">
        <v>188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ht="33.75" outlineLevel="1" x14ac:dyDescent="0.2">
      <c r="A86" s="173">
        <v>73</v>
      </c>
      <c r="B86" s="174" t="s">
        <v>1573</v>
      </c>
      <c r="C86" s="182" t="s">
        <v>1574</v>
      </c>
      <c r="D86" s="175" t="s">
        <v>588</v>
      </c>
      <c r="E86" s="176">
        <v>23</v>
      </c>
      <c r="F86" s="177"/>
      <c r="G86" s="178">
        <f t="shared" si="14"/>
        <v>0</v>
      </c>
      <c r="H86" s="177"/>
      <c r="I86" s="178">
        <f t="shared" si="15"/>
        <v>0</v>
      </c>
      <c r="J86" s="177"/>
      <c r="K86" s="178">
        <f t="shared" si="16"/>
        <v>0</v>
      </c>
      <c r="L86" s="178">
        <v>15</v>
      </c>
      <c r="M86" s="178">
        <f t="shared" si="17"/>
        <v>0</v>
      </c>
      <c r="N86" s="178">
        <v>0</v>
      </c>
      <c r="O86" s="178">
        <f t="shared" si="18"/>
        <v>0</v>
      </c>
      <c r="P86" s="178">
        <v>0</v>
      </c>
      <c r="Q86" s="178">
        <f t="shared" si="19"/>
        <v>0</v>
      </c>
      <c r="R86" s="178"/>
      <c r="S86" s="178" t="s">
        <v>185</v>
      </c>
      <c r="T86" s="179" t="s">
        <v>186</v>
      </c>
      <c r="U86" s="157">
        <v>0</v>
      </c>
      <c r="V86" s="157">
        <f t="shared" si="20"/>
        <v>0</v>
      </c>
      <c r="W86" s="157"/>
      <c r="X86" s="157" t="s">
        <v>270</v>
      </c>
      <c r="Y86" s="147"/>
      <c r="Z86" s="147"/>
      <c r="AA86" s="147"/>
      <c r="AB86" s="147"/>
      <c r="AC86" s="147"/>
      <c r="AD86" s="147"/>
      <c r="AE86" s="147"/>
      <c r="AF86" s="147"/>
      <c r="AG86" s="147" t="s">
        <v>1436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ht="22.5" outlineLevel="1" x14ac:dyDescent="0.2">
      <c r="A87" s="173">
        <v>74</v>
      </c>
      <c r="B87" s="174" t="s">
        <v>1575</v>
      </c>
      <c r="C87" s="182" t="s">
        <v>1576</v>
      </c>
      <c r="D87" s="175" t="s">
        <v>588</v>
      </c>
      <c r="E87" s="176">
        <v>89</v>
      </c>
      <c r="F87" s="177"/>
      <c r="G87" s="178">
        <f t="shared" si="14"/>
        <v>0</v>
      </c>
      <c r="H87" s="177"/>
      <c r="I87" s="178">
        <f t="shared" si="15"/>
        <v>0</v>
      </c>
      <c r="J87" s="177"/>
      <c r="K87" s="178">
        <f t="shared" si="16"/>
        <v>0</v>
      </c>
      <c r="L87" s="178">
        <v>15</v>
      </c>
      <c r="M87" s="178">
        <f t="shared" si="17"/>
        <v>0</v>
      </c>
      <c r="N87" s="178">
        <v>0</v>
      </c>
      <c r="O87" s="178">
        <f t="shared" si="18"/>
        <v>0</v>
      </c>
      <c r="P87" s="178">
        <v>0</v>
      </c>
      <c r="Q87" s="178">
        <f t="shared" si="19"/>
        <v>0</v>
      </c>
      <c r="R87" s="178"/>
      <c r="S87" s="178" t="s">
        <v>185</v>
      </c>
      <c r="T87" s="179" t="s">
        <v>186</v>
      </c>
      <c r="U87" s="157">
        <v>0</v>
      </c>
      <c r="V87" s="157">
        <f t="shared" si="20"/>
        <v>0</v>
      </c>
      <c r="W87" s="157"/>
      <c r="X87" s="157" t="s">
        <v>270</v>
      </c>
      <c r="Y87" s="147"/>
      <c r="Z87" s="147"/>
      <c r="AA87" s="147"/>
      <c r="AB87" s="147"/>
      <c r="AC87" s="147"/>
      <c r="AD87" s="147"/>
      <c r="AE87" s="147"/>
      <c r="AF87" s="147"/>
      <c r="AG87" s="147" t="s">
        <v>1436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73">
        <v>75</v>
      </c>
      <c r="B88" s="174" t="s">
        <v>1577</v>
      </c>
      <c r="C88" s="182" t="s">
        <v>1578</v>
      </c>
      <c r="D88" s="175" t="s">
        <v>470</v>
      </c>
      <c r="E88" s="176">
        <v>5</v>
      </c>
      <c r="F88" s="177"/>
      <c r="G88" s="178">
        <f t="shared" si="14"/>
        <v>0</v>
      </c>
      <c r="H88" s="177"/>
      <c r="I88" s="178">
        <f t="shared" si="15"/>
        <v>0</v>
      </c>
      <c r="J88" s="177"/>
      <c r="K88" s="178">
        <f t="shared" si="16"/>
        <v>0</v>
      </c>
      <c r="L88" s="178">
        <v>15</v>
      </c>
      <c r="M88" s="178">
        <f t="shared" si="17"/>
        <v>0</v>
      </c>
      <c r="N88" s="178">
        <v>0</v>
      </c>
      <c r="O88" s="178">
        <f t="shared" si="18"/>
        <v>0</v>
      </c>
      <c r="P88" s="178">
        <v>0</v>
      </c>
      <c r="Q88" s="178">
        <f t="shared" si="19"/>
        <v>0</v>
      </c>
      <c r="R88" s="178"/>
      <c r="S88" s="178" t="s">
        <v>1428</v>
      </c>
      <c r="T88" s="179" t="s">
        <v>1429</v>
      </c>
      <c r="U88" s="157">
        <v>0</v>
      </c>
      <c r="V88" s="157">
        <f t="shared" si="20"/>
        <v>0</v>
      </c>
      <c r="W88" s="157"/>
      <c r="X88" s="157" t="s">
        <v>187</v>
      </c>
      <c r="Y88" s="147"/>
      <c r="Z88" s="147"/>
      <c r="AA88" s="147"/>
      <c r="AB88" s="147"/>
      <c r="AC88" s="147"/>
      <c r="AD88" s="147"/>
      <c r="AE88" s="147"/>
      <c r="AF88" s="147"/>
      <c r="AG88" s="147" t="s">
        <v>188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73">
        <v>76</v>
      </c>
      <c r="B89" s="174" t="s">
        <v>1579</v>
      </c>
      <c r="C89" s="182" t="s">
        <v>1580</v>
      </c>
      <c r="D89" s="175" t="s">
        <v>470</v>
      </c>
      <c r="E89" s="176">
        <v>5</v>
      </c>
      <c r="F89" s="177"/>
      <c r="G89" s="178">
        <f t="shared" si="14"/>
        <v>0</v>
      </c>
      <c r="H89" s="177"/>
      <c r="I89" s="178">
        <f t="shared" si="15"/>
        <v>0</v>
      </c>
      <c r="J89" s="177"/>
      <c r="K89" s="178">
        <f t="shared" si="16"/>
        <v>0</v>
      </c>
      <c r="L89" s="178">
        <v>15</v>
      </c>
      <c r="M89" s="178">
        <f t="shared" si="17"/>
        <v>0</v>
      </c>
      <c r="N89" s="178">
        <v>0</v>
      </c>
      <c r="O89" s="178">
        <f t="shared" si="18"/>
        <v>0</v>
      </c>
      <c r="P89" s="178">
        <v>0</v>
      </c>
      <c r="Q89" s="178">
        <f t="shared" si="19"/>
        <v>0</v>
      </c>
      <c r="R89" s="178"/>
      <c r="S89" s="178" t="s">
        <v>1428</v>
      </c>
      <c r="T89" s="179" t="s">
        <v>1429</v>
      </c>
      <c r="U89" s="157">
        <v>0</v>
      </c>
      <c r="V89" s="157">
        <f t="shared" si="20"/>
        <v>0</v>
      </c>
      <c r="W89" s="157"/>
      <c r="X89" s="157" t="s">
        <v>187</v>
      </c>
      <c r="Y89" s="147"/>
      <c r="Z89" s="147"/>
      <c r="AA89" s="147"/>
      <c r="AB89" s="147"/>
      <c r="AC89" s="147"/>
      <c r="AD89" s="147"/>
      <c r="AE89" s="147"/>
      <c r="AF89" s="147"/>
      <c r="AG89" s="147" t="s">
        <v>188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73">
        <v>77</v>
      </c>
      <c r="B90" s="174" t="s">
        <v>1581</v>
      </c>
      <c r="C90" s="182" t="s">
        <v>1582</v>
      </c>
      <c r="D90" s="175" t="s">
        <v>470</v>
      </c>
      <c r="E90" s="176">
        <v>20</v>
      </c>
      <c r="F90" s="177"/>
      <c r="G90" s="178">
        <f t="shared" si="14"/>
        <v>0</v>
      </c>
      <c r="H90" s="177"/>
      <c r="I90" s="178">
        <f t="shared" si="15"/>
        <v>0</v>
      </c>
      <c r="J90" s="177"/>
      <c r="K90" s="178">
        <f t="shared" si="16"/>
        <v>0</v>
      </c>
      <c r="L90" s="178">
        <v>15</v>
      </c>
      <c r="M90" s="178">
        <f t="shared" si="17"/>
        <v>0</v>
      </c>
      <c r="N90" s="178">
        <v>0</v>
      </c>
      <c r="O90" s="178">
        <f t="shared" si="18"/>
        <v>0</v>
      </c>
      <c r="P90" s="178">
        <v>0</v>
      </c>
      <c r="Q90" s="178">
        <f t="shared" si="19"/>
        <v>0</v>
      </c>
      <c r="R90" s="178"/>
      <c r="S90" s="178" t="s">
        <v>1428</v>
      </c>
      <c r="T90" s="179" t="s">
        <v>1429</v>
      </c>
      <c r="U90" s="157">
        <v>0</v>
      </c>
      <c r="V90" s="157">
        <f t="shared" si="20"/>
        <v>0</v>
      </c>
      <c r="W90" s="157"/>
      <c r="X90" s="157" t="s">
        <v>187</v>
      </c>
      <c r="Y90" s="147"/>
      <c r="Z90" s="147"/>
      <c r="AA90" s="147"/>
      <c r="AB90" s="147"/>
      <c r="AC90" s="147"/>
      <c r="AD90" s="147"/>
      <c r="AE90" s="147"/>
      <c r="AF90" s="147"/>
      <c r="AG90" s="147" t="s">
        <v>188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ht="22.5" outlineLevel="1" x14ac:dyDescent="0.2">
      <c r="A91" s="173">
        <v>78</v>
      </c>
      <c r="B91" s="174" t="s">
        <v>1583</v>
      </c>
      <c r="C91" s="182" t="s">
        <v>1584</v>
      </c>
      <c r="D91" s="175" t="s">
        <v>588</v>
      </c>
      <c r="E91" s="176">
        <v>1</v>
      </c>
      <c r="F91" s="177"/>
      <c r="G91" s="178">
        <f t="shared" si="14"/>
        <v>0</v>
      </c>
      <c r="H91" s="177"/>
      <c r="I91" s="178">
        <f t="shared" si="15"/>
        <v>0</v>
      </c>
      <c r="J91" s="177"/>
      <c r="K91" s="178">
        <f t="shared" si="16"/>
        <v>0</v>
      </c>
      <c r="L91" s="178">
        <v>15</v>
      </c>
      <c r="M91" s="178">
        <f t="shared" si="17"/>
        <v>0</v>
      </c>
      <c r="N91" s="178">
        <v>0</v>
      </c>
      <c r="O91" s="178">
        <f t="shared" si="18"/>
        <v>0</v>
      </c>
      <c r="P91" s="178">
        <v>0</v>
      </c>
      <c r="Q91" s="178">
        <f t="shared" si="19"/>
        <v>0</v>
      </c>
      <c r="R91" s="178"/>
      <c r="S91" s="178" t="s">
        <v>185</v>
      </c>
      <c r="T91" s="179" t="s">
        <v>186</v>
      </c>
      <c r="U91" s="157">
        <v>0</v>
      </c>
      <c r="V91" s="157">
        <f t="shared" si="20"/>
        <v>0</v>
      </c>
      <c r="W91" s="157"/>
      <c r="X91" s="157" t="s">
        <v>270</v>
      </c>
      <c r="Y91" s="147"/>
      <c r="Z91" s="147"/>
      <c r="AA91" s="147"/>
      <c r="AB91" s="147"/>
      <c r="AC91" s="147"/>
      <c r="AD91" s="147"/>
      <c r="AE91" s="147"/>
      <c r="AF91" s="147"/>
      <c r="AG91" s="147" t="s">
        <v>1436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x14ac:dyDescent="0.2">
      <c r="A92" s="160" t="s">
        <v>180</v>
      </c>
      <c r="B92" s="161" t="s">
        <v>78</v>
      </c>
      <c r="C92" s="181" t="s">
        <v>79</v>
      </c>
      <c r="D92" s="162"/>
      <c r="E92" s="163"/>
      <c r="F92" s="164"/>
      <c r="G92" s="164">
        <f>SUMIF(AG93:AG116,"&lt;&gt;NOR",G93:G116)</f>
        <v>0</v>
      </c>
      <c r="H92" s="164"/>
      <c r="I92" s="164">
        <f>SUM(I93:I116)</f>
        <v>0</v>
      </c>
      <c r="J92" s="164"/>
      <c r="K92" s="164">
        <f>SUM(K93:K116)</f>
        <v>0</v>
      </c>
      <c r="L92" s="164"/>
      <c r="M92" s="164">
        <f>SUM(M93:M116)</f>
        <v>0</v>
      </c>
      <c r="N92" s="164"/>
      <c r="O92" s="164">
        <f>SUM(O93:O116)</f>
        <v>0</v>
      </c>
      <c r="P92" s="164"/>
      <c r="Q92" s="164">
        <f>SUM(Q93:Q116)</f>
        <v>0</v>
      </c>
      <c r="R92" s="164"/>
      <c r="S92" s="164"/>
      <c r="T92" s="165"/>
      <c r="U92" s="159"/>
      <c r="V92" s="159">
        <f>SUM(V93:V116)</f>
        <v>0</v>
      </c>
      <c r="W92" s="159"/>
      <c r="X92" s="159"/>
      <c r="AG92" t="s">
        <v>181</v>
      </c>
    </row>
    <row r="93" spans="1:60" ht="22.5" outlineLevel="1" x14ac:dyDescent="0.2">
      <c r="A93" s="173">
        <v>79</v>
      </c>
      <c r="B93" s="174" t="s">
        <v>1426</v>
      </c>
      <c r="C93" s="182" t="s">
        <v>1427</v>
      </c>
      <c r="D93" s="175" t="s">
        <v>588</v>
      </c>
      <c r="E93" s="176">
        <v>24</v>
      </c>
      <c r="F93" s="177"/>
      <c r="G93" s="178">
        <f t="shared" ref="G93:G116" si="21">ROUND(E93*F93,2)</f>
        <v>0</v>
      </c>
      <c r="H93" s="177"/>
      <c r="I93" s="178">
        <f t="shared" ref="I93:I116" si="22">ROUND(E93*H93,2)</f>
        <v>0</v>
      </c>
      <c r="J93" s="177"/>
      <c r="K93" s="178">
        <f t="shared" ref="K93:K116" si="23">ROUND(E93*J93,2)</f>
        <v>0</v>
      </c>
      <c r="L93" s="178">
        <v>15</v>
      </c>
      <c r="M93" s="178">
        <f t="shared" ref="M93:M116" si="24">G93*(1+L93/100)</f>
        <v>0</v>
      </c>
      <c r="N93" s="178">
        <v>0</v>
      </c>
      <c r="O93" s="178">
        <f t="shared" ref="O93:O116" si="25">ROUND(E93*N93,2)</f>
        <v>0</v>
      </c>
      <c r="P93" s="178">
        <v>0</v>
      </c>
      <c r="Q93" s="178">
        <f t="shared" ref="Q93:Q116" si="26">ROUND(E93*P93,2)</f>
        <v>0</v>
      </c>
      <c r="R93" s="178"/>
      <c r="S93" s="178" t="s">
        <v>1428</v>
      </c>
      <c r="T93" s="179" t="s">
        <v>1429</v>
      </c>
      <c r="U93" s="157">
        <v>0</v>
      </c>
      <c r="V93" s="157">
        <f t="shared" ref="V93:V116" si="27">ROUND(E93*U93,2)</f>
        <v>0</v>
      </c>
      <c r="W93" s="157"/>
      <c r="X93" s="157" t="s">
        <v>187</v>
      </c>
      <c r="Y93" s="147"/>
      <c r="Z93" s="147"/>
      <c r="AA93" s="147"/>
      <c r="AB93" s="147"/>
      <c r="AC93" s="147"/>
      <c r="AD93" s="147"/>
      <c r="AE93" s="147"/>
      <c r="AF93" s="147"/>
      <c r="AG93" s="147" t="s">
        <v>188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73">
        <v>80</v>
      </c>
      <c r="B94" s="174" t="s">
        <v>1585</v>
      </c>
      <c r="C94" s="182" t="s">
        <v>1487</v>
      </c>
      <c r="D94" s="175" t="s">
        <v>588</v>
      </c>
      <c r="E94" s="176">
        <v>24</v>
      </c>
      <c r="F94" s="177"/>
      <c r="G94" s="178">
        <f t="shared" si="21"/>
        <v>0</v>
      </c>
      <c r="H94" s="177"/>
      <c r="I94" s="178">
        <f t="shared" si="22"/>
        <v>0</v>
      </c>
      <c r="J94" s="177"/>
      <c r="K94" s="178">
        <f t="shared" si="23"/>
        <v>0</v>
      </c>
      <c r="L94" s="178">
        <v>15</v>
      </c>
      <c r="M94" s="178">
        <f t="shared" si="24"/>
        <v>0</v>
      </c>
      <c r="N94" s="178">
        <v>0</v>
      </c>
      <c r="O94" s="178">
        <f t="shared" si="25"/>
        <v>0</v>
      </c>
      <c r="P94" s="178">
        <v>0</v>
      </c>
      <c r="Q94" s="178">
        <f t="shared" si="26"/>
        <v>0</v>
      </c>
      <c r="R94" s="178"/>
      <c r="S94" s="178" t="s">
        <v>185</v>
      </c>
      <c r="T94" s="179" t="s">
        <v>186</v>
      </c>
      <c r="U94" s="157">
        <v>0</v>
      </c>
      <c r="V94" s="157">
        <f t="shared" si="27"/>
        <v>0</v>
      </c>
      <c r="W94" s="157"/>
      <c r="X94" s="157" t="s">
        <v>270</v>
      </c>
      <c r="Y94" s="147"/>
      <c r="Z94" s="147"/>
      <c r="AA94" s="147"/>
      <c r="AB94" s="147"/>
      <c r="AC94" s="147"/>
      <c r="AD94" s="147"/>
      <c r="AE94" s="147"/>
      <c r="AF94" s="147"/>
      <c r="AG94" s="147" t="s">
        <v>1436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73">
        <v>81</v>
      </c>
      <c r="B95" s="174" t="s">
        <v>1488</v>
      </c>
      <c r="C95" s="182" t="s">
        <v>1489</v>
      </c>
      <c r="D95" s="175" t="s">
        <v>588</v>
      </c>
      <c r="E95" s="176">
        <v>24</v>
      </c>
      <c r="F95" s="177"/>
      <c r="G95" s="178">
        <f t="shared" si="21"/>
        <v>0</v>
      </c>
      <c r="H95" s="177"/>
      <c r="I95" s="178">
        <f t="shared" si="22"/>
        <v>0</v>
      </c>
      <c r="J95" s="177"/>
      <c r="K95" s="178">
        <f t="shared" si="23"/>
        <v>0</v>
      </c>
      <c r="L95" s="178">
        <v>15</v>
      </c>
      <c r="M95" s="178">
        <f t="shared" si="24"/>
        <v>0</v>
      </c>
      <c r="N95" s="178">
        <v>0</v>
      </c>
      <c r="O95" s="178">
        <f t="shared" si="25"/>
        <v>0</v>
      </c>
      <c r="P95" s="178">
        <v>0</v>
      </c>
      <c r="Q95" s="178">
        <f t="shared" si="26"/>
        <v>0</v>
      </c>
      <c r="R95" s="178"/>
      <c r="S95" s="178" t="s">
        <v>1428</v>
      </c>
      <c r="T95" s="179" t="s">
        <v>1429</v>
      </c>
      <c r="U95" s="157">
        <v>0</v>
      </c>
      <c r="V95" s="157">
        <f t="shared" si="27"/>
        <v>0</v>
      </c>
      <c r="W95" s="157"/>
      <c r="X95" s="157" t="s">
        <v>187</v>
      </c>
      <c r="Y95" s="147"/>
      <c r="Z95" s="147"/>
      <c r="AA95" s="147"/>
      <c r="AB95" s="147"/>
      <c r="AC95" s="147"/>
      <c r="AD95" s="147"/>
      <c r="AE95" s="147"/>
      <c r="AF95" s="147"/>
      <c r="AG95" s="147" t="s">
        <v>188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73">
        <v>82</v>
      </c>
      <c r="B96" s="174" t="s">
        <v>1586</v>
      </c>
      <c r="C96" s="182" t="s">
        <v>1491</v>
      </c>
      <c r="D96" s="175" t="s">
        <v>588</v>
      </c>
      <c r="E96" s="176">
        <v>24</v>
      </c>
      <c r="F96" s="177"/>
      <c r="G96" s="178">
        <f t="shared" si="21"/>
        <v>0</v>
      </c>
      <c r="H96" s="177"/>
      <c r="I96" s="178">
        <f t="shared" si="22"/>
        <v>0</v>
      </c>
      <c r="J96" s="177"/>
      <c r="K96" s="178">
        <f t="shared" si="23"/>
        <v>0</v>
      </c>
      <c r="L96" s="178">
        <v>15</v>
      </c>
      <c r="M96" s="178">
        <f t="shared" si="24"/>
        <v>0</v>
      </c>
      <c r="N96" s="178">
        <v>0</v>
      </c>
      <c r="O96" s="178">
        <f t="shared" si="25"/>
        <v>0</v>
      </c>
      <c r="P96" s="178">
        <v>0</v>
      </c>
      <c r="Q96" s="178">
        <f t="shared" si="26"/>
        <v>0</v>
      </c>
      <c r="R96" s="178"/>
      <c r="S96" s="178" t="s">
        <v>185</v>
      </c>
      <c r="T96" s="179" t="s">
        <v>186</v>
      </c>
      <c r="U96" s="157">
        <v>0</v>
      </c>
      <c r="V96" s="157">
        <f t="shared" si="27"/>
        <v>0</v>
      </c>
      <c r="W96" s="157"/>
      <c r="X96" s="157" t="s">
        <v>270</v>
      </c>
      <c r="Y96" s="147"/>
      <c r="Z96" s="147"/>
      <c r="AA96" s="147"/>
      <c r="AB96" s="147"/>
      <c r="AC96" s="147"/>
      <c r="AD96" s="147"/>
      <c r="AE96" s="147"/>
      <c r="AF96" s="147"/>
      <c r="AG96" s="147" t="s">
        <v>1436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ht="22.5" outlineLevel="1" x14ac:dyDescent="0.2">
      <c r="A97" s="173">
        <v>83</v>
      </c>
      <c r="B97" s="174" t="s">
        <v>1492</v>
      </c>
      <c r="C97" s="182" t="s">
        <v>1493</v>
      </c>
      <c r="D97" s="175" t="s">
        <v>588</v>
      </c>
      <c r="E97" s="176">
        <v>24</v>
      </c>
      <c r="F97" s="177"/>
      <c r="G97" s="178">
        <f t="shared" si="21"/>
        <v>0</v>
      </c>
      <c r="H97" s="177"/>
      <c r="I97" s="178">
        <f t="shared" si="22"/>
        <v>0</v>
      </c>
      <c r="J97" s="177"/>
      <c r="K97" s="178">
        <f t="shared" si="23"/>
        <v>0</v>
      </c>
      <c r="L97" s="178">
        <v>15</v>
      </c>
      <c r="M97" s="178">
        <f t="shared" si="24"/>
        <v>0</v>
      </c>
      <c r="N97" s="178">
        <v>0</v>
      </c>
      <c r="O97" s="178">
        <f t="shared" si="25"/>
        <v>0</v>
      </c>
      <c r="P97" s="178">
        <v>0</v>
      </c>
      <c r="Q97" s="178">
        <f t="shared" si="26"/>
        <v>0</v>
      </c>
      <c r="R97" s="178"/>
      <c r="S97" s="178" t="s">
        <v>1428</v>
      </c>
      <c r="T97" s="179" t="s">
        <v>1429</v>
      </c>
      <c r="U97" s="157">
        <v>0</v>
      </c>
      <c r="V97" s="157">
        <f t="shared" si="27"/>
        <v>0</v>
      </c>
      <c r="W97" s="157"/>
      <c r="X97" s="157" t="s">
        <v>187</v>
      </c>
      <c r="Y97" s="147"/>
      <c r="Z97" s="147"/>
      <c r="AA97" s="147"/>
      <c r="AB97" s="147"/>
      <c r="AC97" s="147"/>
      <c r="AD97" s="147"/>
      <c r="AE97" s="147"/>
      <c r="AF97" s="147"/>
      <c r="AG97" s="147" t="s">
        <v>188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ht="22.5" outlineLevel="1" x14ac:dyDescent="0.2">
      <c r="A98" s="173">
        <v>84</v>
      </c>
      <c r="B98" s="174" t="s">
        <v>1494</v>
      </c>
      <c r="C98" s="182" t="s">
        <v>1495</v>
      </c>
      <c r="D98" s="175" t="s">
        <v>381</v>
      </c>
      <c r="E98" s="176">
        <v>180</v>
      </c>
      <c r="F98" s="177"/>
      <c r="G98" s="178">
        <f t="shared" si="21"/>
        <v>0</v>
      </c>
      <c r="H98" s="177"/>
      <c r="I98" s="178">
        <f t="shared" si="22"/>
        <v>0</v>
      </c>
      <c r="J98" s="177"/>
      <c r="K98" s="178">
        <f t="shared" si="23"/>
        <v>0</v>
      </c>
      <c r="L98" s="178">
        <v>15</v>
      </c>
      <c r="M98" s="178">
        <f t="shared" si="24"/>
        <v>0</v>
      </c>
      <c r="N98" s="178">
        <v>0</v>
      </c>
      <c r="O98" s="178">
        <f t="shared" si="25"/>
        <v>0</v>
      </c>
      <c r="P98" s="178">
        <v>0</v>
      </c>
      <c r="Q98" s="178">
        <f t="shared" si="26"/>
        <v>0</v>
      </c>
      <c r="R98" s="178"/>
      <c r="S98" s="178" t="s">
        <v>1428</v>
      </c>
      <c r="T98" s="179" t="s">
        <v>1429</v>
      </c>
      <c r="U98" s="157">
        <v>0</v>
      </c>
      <c r="V98" s="157">
        <f t="shared" si="27"/>
        <v>0</v>
      </c>
      <c r="W98" s="157"/>
      <c r="X98" s="157" t="s">
        <v>187</v>
      </c>
      <c r="Y98" s="147"/>
      <c r="Z98" s="147"/>
      <c r="AA98" s="147"/>
      <c r="AB98" s="147"/>
      <c r="AC98" s="147"/>
      <c r="AD98" s="147"/>
      <c r="AE98" s="147"/>
      <c r="AF98" s="147"/>
      <c r="AG98" s="147" t="s">
        <v>188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ht="22.5" outlineLevel="1" x14ac:dyDescent="0.2">
      <c r="A99" s="173">
        <v>85</v>
      </c>
      <c r="B99" s="174" t="s">
        <v>1500</v>
      </c>
      <c r="C99" s="182" t="s">
        <v>1501</v>
      </c>
      <c r="D99" s="175" t="s">
        <v>381</v>
      </c>
      <c r="E99" s="176">
        <v>180</v>
      </c>
      <c r="F99" s="177"/>
      <c r="G99" s="178">
        <f t="shared" si="21"/>
        <v>0</v>
      </c>
      <c r="H99" s="177"/>
      <c r="I99" s="178">
        <f t="shared" si="22"/>
        <v>0</v>
      </c>
      <c r="J99" s="177"/>
      <c r="K99" s="178">
        <f t="shared" si="23"/>
        <v>0</v>
      </c>
      <c r="L99" s="178">
        <v>15</v>
      </c>
      <c r="M99" s="178">
        <f t="shared" si="24"/>
        <v>0</v>
      </c>
      <c r="N99" s="178">
        <v>0</v>
      </c>
      <c r="O99" s="178">
        <f t="shared" si="25"/>
        <v>0</v>
      </c>
      <c r="P99" s="178">
        <v>0</v>
      </c>
      <c r="Q99" s="178">
        <f t="shared" si="26"/>
        <v>0</v>
      </c>
      <c r="R99" s="178"/>
      <c r="S99" s="178" t="s">
        <v>1428</v>
      </c>
      <c r="T99" s="179" t="s">
        <v>1429</v>
      </c>
      <c r="U99" s="157">
        <v>0</v>
      </c>
      <c r="V99" s="157">
        <f t="shared" si="27"/>
        <v>0</v>
      </c>
      <c r="W99" s="157"/>
      <c r="X99" s="157" t="s">
        <v>187</v>
      </c>
      <c r="Y99" s="147"/>
      <c r="Z99" s="147"/>
      <c r="AA99" s="147"/>
      <c r="AB99" s="147"/>
      <c r="AC99" s="147"/>
      <c r="AD99" s="147"/>
      <c r="AE99" s="147"/>
      <c r="AF99" s="147"/>
      <c r="AG99" s="147" t="s">
        <v>188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ht="22.5" outlineLevel="1" x14ac:dyDescent="0.2">
      <c r="A100" s="173">
        <v>86</v>
      </c>
      <c r="B100" s="174" t="s">
        <v>1506</v>
      </c>
      <c r="C100" s="182" t="s">
        <v>1507</v>
      </c>
      <c r="D100" s="175" t="s">
        <v>588</v>
      </c>
      <c r="E100" s="176">
        <v>48</v>
      </c>
      <c r="F100" s="177"/>
      <c r="G100" s="178">
        <f t="shared" si="21"/>
        <v>0</v>
      </c>
      <c r="H100" s="177"/>
      <c r="I100" s="178">
        <f t="shared" si="22"/>
        <v>0</v>
      </c>
      <c r="J100" s="177"/>
      <c r="K100" s="178">
        <f t="shared" si="23"/>
        <v>0</v>
      </c>
      <c r="L100" s="178">
        <v>15</v>
      </c>
      <c r="M100" s="178">
        <f t="shared" si="24"/>
        <v>0</v>
      </c>
      <c r="N100" s="178">
        <v>0</v>
      </c>
      <c r="O100" s="178">
        <f t="shared" si="25"/>
        <v>0</v>
      </c>
      <c r="P100" s="178">
        <v>0</v>
      </c>
      <c r="Q100" s="178">
        <f t="shared" si="26"/>
        <v>0</v>
      </c>
      <c r="R100" s="178"/>
      <c r="S100" s="178" t="s">
        <v>1428</v>
      </c>
      <c r="T100" s="179" t="s">
        <v>1429</v>
      </c>
      <c r="U100" s="157">
        <v>0</v>
      </c>
      <c r="V100" s="157">
        <f t="shared" si="27"/>
        <v>0</v>
      </c>
      <c r="W100" s="157"/>
      <c r="X100" s="157" t="s">
        <v>187</v>
      </c>
      <c r="Y100" s="147"/>
      <c r="Z100" s="147"/>
      <c r="AA100" s="147"/>
      <c r="AB100" s="147"/>
      <c r="AC100" s="147"/>
      <c r="AD100" s="147"/>
      <c r="AE100" s="147"/>
      <c r="AF100" s="147"/>
      <c r="AG100" s="147" t="s">
        <v>188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ht="22.5" outlineLevel="1" x14ac:dyDescent="0.2">
      <c r="A101" s="173">
        <v>87</v>
      </c>
      <c r="B101" s="174" t="s">
        <v>1516</v>
      </c>
      <c r="C101" s="182" t="s">
        <v>1517</v>
      </c>
      <c r="D101" s="175" t="s">
        <v>381</v>
      </c>
      <c r="E101" s="176">
        <v>220</v>
      </c>
      <c r="F101" s="177"/>
      <c r="G101" s="178">
        <f t="shared" si="21"/>
        <v>0</v>
      </c>
      <c r="H101" s="177"/>
      <c r="I101" s="178">
        <f t="shared" si="22"/>
        <v>0</v>
      </c>
      <c r="J101" s="177"/>
      <c r="K101" s="178">
        <f t="shared" si="23"/>
        <v>0</v>
      </c>
      <c r="L101" s="178">
        <v>15</v>
      </c>
      <c r="M101" s="178">
        <f t="shared" si="24"/>
        <v>0</v>
      </c>
      <c r="N101" s="178">
        <v>0</v>
      </c>
      <c r="O101" s="178">
        <f t="shared" si="25"/>
        <v>0</v>
      </c>
      <c r="P101" s="178">
        <v>0</v>
      </c>
      <c r="Q101" s="178">
        <f t="shared" si="26"/>
        <v>0</v>
      </c>
      <c r="R101" s="178"/>
      <c r="S101" s="178" t="s">
        <v>1428</v>
      </c>
      <c r="T101" s="179" t="s">
        <v>1429</v>
      </c>
      <c r="U101" s="157">
        <v>0</v>
      </c>
      <c r="V101" s="157">
        <f t="shared" si="27"/>
        <v>0</v>
      </c>
      <c r="W101" s="157"/>
      <c r="X101" s="157" t="s">
        <v>187</v>
      </c>
      <c r="Y101" s="147"/>
      <c r="Z101" s="147"/>
      <c r="AA101" s="147"/>
      <c r="AB101" s="147"/>
      <c r="AC101" s="147"/>
      <c r="AD101" s="147"/>
      <c r="AE101" s="147"/>
      <c r="AF101" s="147"/>
      <c r="AG101" s="147" t="s">
        <v>188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73">
        <v>88</v>
      </c>
      <c r="B102" s="174" t="s">
        <v>1518</v>
      </c>
      <c r="C102" s="182" t="s">
        <v>1519</v>
      </c>
      <c r="D102" s="175" t="s">
        <v>381</v>
      </c>
      <c r="E102" s="176">
        <v>220</v>
      </c>
      <c r="F102" s="177"/>
      <c r="G102" s="178">
        <f t="shared" si="21"/>
        <v>0</v>
      </c>
      <c r="H102" s="177"/>
      <c r="I102" s="178">
        <f t="shared" si="22"/>
        <v>0</v>
      </c>
      <c r="J102" s="177"/>
      <c r="K102" s="178">
        <f t="shared" si="23"/>
        <v>0</v>
      </c>
      <c r="L102" s="178">
        <v>15</v>
      </c>
      <c r="M102" s="178">
        <f t="shared" si="24"/>
        <v>0</v>
      </c>
      <c r="N102" s="178">
        <v>0</v>
      </c>
      <c r="O102" s="178">
        <f t="shared" si="25"/>
        <v>0</v>
      </c>
      <c r="P102" s="178">
        <v>0</v>
      </c>
      <c r="Q102" s="178">
        <f t="shared" si="26"/>
        <v>0</v>
      </c>
      <c r="R102" s="178"/>
      <c r="S102" s="178" t="s">
        <v>1428</v>
      </c>
      <c r="T102" s="179" t="s">
        <v>1429</v>
      </c>
      <c r="U102" s="157">
        <v>0</v>
      </c>
      <c r="V102" s="157">
        <f t="shared" si="27"/>
        <v>0</v>
      </c>
      <c r="W102" s="157"/>
      <c r="X102" s="157" t="s">
        <v>270</v>
      </c>
      <c r="Y102" s="147"/>
      <c r="Z102" s="147"/>
      <c r="AA102" s="147"/>
      <c r="AB102" s="147"/>
      <c r="AC102" s="147"/>
      <c r="AD102" s="147"/>
      <c r="AE102" s="147"/>
      <c r="AF102" s="147"/>
      <c r="AG102" s="147" t="s">
        <v>1436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22.5" outlineLevel="1" x14ac:dyDescent="0.2">
      <c r="A103" s="173">
        <v>89</v>
      </c>
      <c r="B103" s="174" t="s">
        <v>1536</v>
      </c>
      <c r="C103" s="182" t="s">
        <v>1537</v>
      </c>
      <c r="D103" s="175" t="s">
        <v>588</v>
      </c>
      <c r="E103" s="176">
        <v>12</v>
      </c>
      <c r="F103" s="177"/>
      <c r="G103" s="178">
        <f t="shared" si="21"/>
        <v>0</v>
      </c>
      <c r="H103" s="177"/>
      <c r="I103" s="178">
        <f t="shared" si="22"/>
        <v>0</v>
      </c>
      <c r="J103" s="177"/>
      <c r="K103" s="178">
        <f t="shared" si="23"/>
        <v>0</v>
      </c>
      <c r="L103" s="178">
        <v>15</v>
      </c>
      <c r="M103" s="178">
        <f t="shared" si="24"/>
        <v>0</v>
      </c>
      <c r="N103" s="178">
        <v>0</v>
      </c>
      <c r="O103" s="178">
        <f t="shared" si="25"/>
        <v>0</v>
      </c>
      <c r="P103" s="178">
        <v>0</v>
      </c>
      <c r="Q103" s="178">
        <f t="shared" si="26"/>
        <v>0</v>
      </c>
      <c r="R103" s="178"/>
      <c r="S103" s="178" t="s">
        <v>1428</v>
      </c>
      <c r="T103" s="179" t="s">
        <v>1429</v>
      </c>
      <c r="U103" s="157">
        <v>0</v>
      </c>
      <c r="V103" s="157">
        <f t="shared" si="27"/>
        <v>0</v>
      </c>
      <c r="W103" s="157"/>
      <c r="X103" s="157" t="s">
        <v>187</v>
      </c>
      <c r="Y103" s="147"/>
      <c r="Z103" s="147"/>
      <c r="AA103" s="147"/>
      <c r="AB103" s="147"/>
      <c r="AC103" s="147"/>
      <c r="AD103" s="147"/>
      <c r="AE103" s="147"/>
      <c r="AF103" s="147"/>
      <c r="AG103" s="147" t="s">
        <v>188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ht="22.5" outlineLevel="1" x14ac:dyDescent="0.2">
      <c r="A104" s="173">
        <v>90</v>
      </c>
      <c r="B104" s="174" t="s">
        <v>1587</v>
      </c>
      <c r="C104" s="182" t="s">
        <v>1539</v>
      </c>
      <c r="D104" s="175" t="s">
        <v>588</v>
      </c>
      <c r="E104" s="176">
        <v>12</v>
      </c>
      <c r="F104" s="177"/>
      <c r="G104" s="178">
        <f t="shared" si="21"/>
        <v>0</v>
      </c>
      <c r="H104" s="177"/>
      <c r="I104" s="178">
        <f t="shared" si="22"/>
        <v>0</v>
      </c>
      <c r="J104" s="177"/>
      <c r="K104" s="178">
        <f t="shared" si="23"/>
        <v>0</v>
      </c>
      <c r="L104" s="178">
        <v>15</v>
      </c>
      <c r="M104" s="178">
        <f t="shared" si="24"/>
        <v>0</v>
      </c>
      <c r="N104" s="178">
        <v>0</v>
      </c>
      <c r="O104" s="178">
        <f t="shared" si="25"/>
        <v>0</v>
      </c>
      <c r="P104" s="178">
        <v>0</v>
      </c>
      <c r="Q104" s="178">
        <f t="shared" si="26"/>
        <v>0</v>
      </c>
      <c r="R104" s="178"/>
      <c r="S104" s="178" t="s">
        <v>185</v>
      </c>
      <c r="T104" s="179" t="s">
        <v>186</v>
      </c>
      <c r="U104" s="157">
        <v>0</v>
      </c>
      <c r="V104" s="157">
        <f t="shared" si="27"/>
        <v>0</v>
      </c>
      <c r="W104" s="157"/>
      <c r="X104" s="157" t="s">
        <v>270</v>
      </c>
      <c r="Y104" s="147"/>
      <c r="Z104" s="147"/>
      <c r="AA104" s="147"/>
      <c r="AB104" s="147"/>
      <c r="AC104" s="147"/>
      <c r="AD104" s="147"/>
      <c r="AE104" s="147"/>
      <c r="AF104" s="147"/>
      <c r="AG104" s="147" t="s">
        <v>1436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ht="22.5" outlineLevel="1" x14ac:dyDescent="0.2">
      <c r="A105" s="173">
        <v>91</v>
      </c>
      <c r="B105" s="174" t="s">
        <v>1544</v>
      </c>
      <c r="C105" s="182" t="s">
        <v>1545</v>
      </c>
      <c r="D105" s="175" t="s">
        <v>588</v>
      </c>
      <c r="E105" s="176">
        <v>12</v>
      </c>
      <c r="F105" s="177"/>
      <c r="G105" s="178">
        <f t="shared" si="21"/>
        <v>0</v>
      </c>
      <c r="H105" s="177"/>
      <c r="I105" s="178">
        <f t="shared" si="22"/>
        <v>0</v>
      </c>
      <c r="J105" s="177"/>
      <c r="K105" s="178">
        <f t="shared" si="23"/>
        <v>0</v>
      </c>
      <c r="L105" s="178">
        <v>15</v>
      </c>
      <c r="M105" s="178">
        <f t="shared" si="24"/>
        <v>0</v>
      </c>
      <c r="N105" s="178">
        <v>0</v>
      </c>
      <c r="O105" s="178">
        <f t="shared" si="25"/>
        <v>0</v>
      </c>
      <c r="P105" s="178">
        <v>0</v>
      </c>
      <c r="Q105" s="178">
        <f t="shared" si="26"/>
        <v>0</v>
      </c>
      <c r="R105" s="178"/>
      <c r="S105" s="178" t="s">
        <v>1428</v>
      </c>
      <c r="T105" s="179" t="s">
        <v>1429</v>
      </c>
      <c r="U105" s="157">
        <v>0</v>
      </c>
      <c r="V105" s="157">
        <f t="shared" si="27"/>
        <v>0</v>
      </c>
      <c r="W105" s="157"/>
      <c r="X105" s="157" t="s">
        <v>187</v>
      </c>
      <c r="Y105" s="147"/>
      <c r="Z105" s="147"/>
      <c r="AA105" s="147"/>
      <c r="AB105" s="147"/>
      <c r="AC105" s="147"/>
      <c r="AD105" s="147"/>
      <c r="AE105" s="147"/>
      <c r="AF105" s="147"/>
      <c r="AG105" s="147" t="s">
        <v>188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t="22.5" outlineLevel="1" x14ac:dyDescent="0.2">
      <c r="A106" s="173">
        <v>92</v>
      </c>
      <c r="B106" s="174" t="s">
        <v>1588</v>
      </c>
      <c r="C106" s="182" t="s">
        <v>1547</v>
      </c>
      <c r="D106" s="175" t="s">
        <v>588</v>
      </c>
      <c r="E106" s="176">
        <v>12</v>
      </c>
      <c r="F106" s="177"/>
      <c r="G106" s="178">
        <f t="shared" si="21"/>
        <v>0</v>
      </c>
      <c r="H106" s="177"/>
      <c r="I106" s="178">
        <f t="shared" si="22"/>
        <v>0</v>
      </c>
      <c r="J106" s="177"/>
      <c r="K106" s="178">
        <f t="shared" si="23"/>
        <v>0</v>
      </c>
      <c r="L106" s="178">
        <v>15</v>
      </c>
      <c r="M106" s="178">
        <f t="shared" si="24"/>
        <v>0</v>
      </c>
      <c r="N106" s="178">
        <v>0</v>
      </c>
      <c r="O106" s="178">
        <f t="shared" si="25"/>
        <v>0</v>
      </c>
      <c r="P106" s="178">
        <v>0</v>
      </c>
      <c r="Q106" s="178">
        <f t="shared" si="26"/>
        <v>0</v>
      </c>
      <c r="R106" s="178"/>
      <c r="S106" s="178" t="s">
        <v>185</v>
      </c>
      <c r="T106" s="179" t="s">
        <v>186</v>
      </c>
      <c r="U106" s="157">
        <v>0</v>
      </c>
      <c r="V106" s="157">
        <f t="shared" si="27"/>
        <v>0</v>
      </c>
      <c r="W106" s="157"/>
      <c r="X106" s="157" t="s">
        <v>270</v>
      </c>
      <c r="Y106" s="147"/>
      <c r="Z106" s="147"/>
      <c r="AA106" s="147"/>
      <c r="AB106" s="147"/>
      <c r="AC106" s="147"/>
      <c r="AD106" s="147"/>
      <c r="AE106" s="147"/>
      <c r="AF106" s="147"/>
      <c r="AG106" s="147" t="s">
        <v>1436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ht="22.5" outlineLevel="1" x14ac:dyDescent="0.2">
      <c r="A107" s="173">
        <v>93</v>
      </c>
      <c r="B107" s="174" t="s">
        <v>1548</v>
      </c>
      <c r="C107" s="182" t="s">
        <v>1549</v>
      </c>
      <c r="D107" s="175" t="s">
        <v>588</v>
      </c>
      <c r="E107" s="176">
        <v>72</v>
      </c>
      <c r="F107" s="177"/>
      <c r="G107" s="178">
        <f t="shared" si="21"/>
        <v>0</v>
      </c>
      <c r="H107" s="177"/>
      <c r="I107" s="178">
        <f t="shared" si="22"/>
        <v>0</v>
      </c>
      <c r="J107" s="177"/>
      <c r="K107" s="178">
        <f t="shared" si="23"/>
        <v>0</v>
      </c>
      <c r="L107" s="178">
        <v>15</v>
      </c>
      <c r="M107" s="178">
        <f t="shared" si="24"/>
        <v>0</v>
      </c>
      <c r="N107" s="178">
        <v>0</v>
      </c>
      <c r="O107" s="178">
        <f t="shared" si="25"/>
        <v>0</v>
      </c>
      <c r="P107" s="178">
        <v>0</v>
      </c>
      <c r="Q107" s="178">
        <f t="shared" si="26"/>
        <v>0</v>
      </c>
      <c r="R107" s="178"/>
      <c r="S107" s="178" t="s">
        <v>1428</v>
      </c>
      <c r="T107" s="179" t="s">
        <v>1429</v>
      </c>
      <c r="U107" s="157">
        <v>0</v>
      </c>
      <c r="V107" s="157">
        <f t="shared" si="27"/>
        <v>0</v>
      </c>
      <c r="W107" s="157"/>
      <c r="X107" s="157" t="s">
        <v>187</v>
      </c>
      <c r="Y107" s="147"/>
      <c r="Z107" s="147"/>
      <c r="AA107" s="147"/>
      <c r="AB107" s="147"/>
      <c r="AC107" s="147"/>
      <c r="AD107" s="147"/>
      <c r="AE107" s="147"/>
      <c r="AF107" s="147"/>
      <c r="AG107" s="147" t="s">
        <v>188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ht="33.75" outlineLevel="1" x14ac:dyDescent="0.2">
      <c r="A108" s="173">
        <v>94</v>
      </c>
      <c r="B108" s="174" t="s">
        <v>1589</v>
      </c>
      <c r="C108" s="182" t="s">
        <v>1551</v>
      </c>
      <c r="D108" s="175" t="s">
        <v>588</v>
      </c>
      <c r="E108" s="176">
        <v>36</v>
      </c>
      <c r="F108" s="177"/>
      <c r="G108" s="178">
        <f t="shared" si="21"/>
        <v>0</v>
      </c>
      <c r="H108" s="177"/>
      <c r="I108" s="178">
        <f t="shared" si="22"/>
        <v>0</v>
      </c>
      <c r="J108" s="177"/>
      <c r="K108" s="178">
        <f t="shared" si="23"/>
        <v>0</v>
      </c>
      <c r="L108" s="178">
        <v>15</v>
      </c>
      <c r="M108" s="178">
        <f t="shared" si="24"/>
        <v>0</v>
      </c>
      <c r="N108" s="178">
        <v>0</v>
      </c>
      <c r="O108" s="178">
        <f t="shared" si="25"/>
        <v>0</v>
      </c>
      <c r="P108" s="178">
        <v>0</v>
      </c>
      <c r="Q108" s="178">
        <f t="shared" si="26"/>
        <v>0</v>
      </c>
      <c r="R108" s="178"/>
      <c r="S108" s="178" t="s">
        <v>185</v>
      </c>
      <c r="T108" s="179" t="s">
        <v>186</v>
      </c>
      <c r="U108" s="157">
        <v>0</v>
      </c>
      <c r="V108" s="157">
        <f t="shared" si="27"/>
        <v>0</v>
      </c>
      <c r="W108" s="157"/>
      <c r="X108" s="157" t="s">
        <v>270</v>
      </c>
      <c r="Y108" s="147"/>
      <c r="Z108" s="147"/>
      <c r="AA108" s="147"/>
      <c r="AB108" s="147"/>
      <c r="AC108" s="147"/>
      <c r="AD108" s="147"/>
      <c r="AE108" s="147"/>
      <c r="AF108" s="147"/>
      <c r="AG108" s="147" t="s">
        <v>1436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ht="33.75" outlineLevel="1" x14ac:dyDescent="0.2">
      <c r="A109" s="173">
        <v>95</v>
      </c>
      <c r="B109" s="174" t="s">
        <v>1590</v>
      </c>
      <c r="C109" s="182" t="s">
        <v>1553</v>
      </c>
      <c r="D109" s="175" t="s">
        <v>588</v>
      </c>
      <c r="E109" s="176">
        <v>36</v>
      </c>
      <c r="F109" s="177"/>
      <c r="G109" s="178">
        <f t="shared" si="21"/>
        <v>0</v>
      </c>
      <c r="H109" s="177"/>
      <c r="I109" s="178">
        <f t="shared" si="22"/>
        <v>0</v>
      </c>
      <c r="J109" s="177"/>
      <c r="K109" s="178">
        <f t="shared" si="23"/>
        <v>0</v>
      </c>
      <c r="L109" s="178">
        <v>15</v>
      </c>
      <c r="M109" s="178">
        <f t="shared" si="24"/>
        <v>0</v>
      </c>
      <c r="N109" s="178">
        <v>0</v>
      </c>
      <c r="O109" s="178">
        <f t="shared" si="25"/>
        <v>0</v>
      </c>
      <c r="P109" s="178">
        <v>0</v>
      </c>
      <c r="Q109" s="178">
        <f t="shared" si="26"/>
        <v>0</v>
      </c>
      <c r="R109" s="178"/>
      <c r="S109" s="178" t="s">
        <v>185</v>
      </c>
      <c r="T109" s="179" t="s">
        <v>186</v>
      </c>
      <c r="U109" s="157">
        <v>0</v>
      </c>
      <c r="V109" s="157">
        <f t="shared" si="27"/>
        <v>0</v>
      </c>
      <c r="W109" s="157"/>
      <c r="X109" s="157" t="s">
        <v>270</v>
      </c>
      <c r="Y109" s="147"/>
      <c r="Z109" s="147"/>
      <c r="AA109" s="147"/>
      <c r="AB109" s="147"/>
      <c r="AC109" s="147"/>
      <c r="AD109" s="147"/>
      <c r="AE109" s="147"/>
      <c r="AF109" s="147"/>
      <c r="AG109" s="147" t="s">
        <v>1436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ht="22.5" outlineLevel="1" x14ac:dyDescent="0.2">
      <c r="A110" s="173">
        <v>96</v>
      </c>
      <c r="B110" s="174" t="s">
        <v>1563</v>
      </c>
      <c r="C110" s="182" t="s">
        <v>1564</v>
      </c>
      <c r="D110" s="175" t="s">
        <v>588</v>
      </c>
      <c r="E110" s="176">
        <v>12</v>
      </c>
      <c r="F110" s="177"/>
      <c r="G110" s="178">
        <f t="shared" si="21"/>
        <v>0</v>
      </c>
      <c r="H110" s="177"/>
      <c r="I110" s="178">
        <f t="shared" si="22"/>
        <v>0</v>
      </c>
      <c r="J110" s="177"/>
      <c r="K110" s="178">
        <f t="shared" si="23"/>
        <v>0</v>
      </c>
      <c r="L110" s="178">
        <v>15</v>
      </c>
      <c r="M110" s="178">
        <f t="shared" si="24"/>
        <v>0</v>
      </c>
      <c r="N110" s="178">
        <v>0</v>
      </c>
      <c r="O110" s="178">
        <f t="shared" si="25"/>
        <v>0</v>
      </c>
      <c r="P110" s="178">
        <v>0</v>
      </c>
      <c r="Q110" s="178">
        <f t="shared" si="26"/>
        <v>0</v>
      </c>
      <c r="R110" s="178"/>
      <c r="S110" s="178" t="s">
        <v>1428</v>
      </c>
      <c r="T110" s="179" t="s">
        <v>1429</v>
      </c>
      <c r="U110" s="157">
        <v>0</v>
      </c>
      <c r="V110" s="157">
        <f t="shared" si="27"/>
        <v>0</v>
      </c>
      <c r="W110" s="157"/>
      <c r="X110" s="157" t="s">
        <v>187</v>
      </c>
      <c r="Y110" s="147"/>
      <c r="Z110" s="147"/>
      <c r="AA110" s="147"/>
      <c r="AB110" s="147"/>
      <c r="AC110" s="147"/>
      <c r="AD110" s="147"/>
      <c r="AE110" s="147"/>
      <c r="AF110" s="147"/>
      <c r="AG110" s="147" t="s">
        <v>188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ht="33.75" outlineLevel="1" x14ac:dyDescent="0.2">
      <c r="A111" s="173">
        <v>97</v>
      </c>
      <c r="B111" s="174" t="s">
        <v>1591</v>
      </c>
      <c r="C111" s="182" t="s">
        <v>1570</v>
      </c>
      <c r="D111" s="175" t="s">
        <v>588</v>
      </c>
      <c r="E111" s="176">
        <v>12</v>
      </c>
      <c r="F111" s="177"/>
      <c r="G111" s="178">
        <f t="shared" si="21"/>
        <v>0</v>
      </c>
      <c r="H111" s="177"/>
      <c r="I111" s="178">
        <f t="shared" si="22"/>
        <v>0</v>
      </c>
      <c r="J111" s="177"/>
      <c r="K111" s="178">
        <f t="shared" si="23"/>
        <v>0</v>
      </c>
      <c r="L111" s="178">
        <v>15</v>
      </c>
      <c r="M111" s="178">
        <f t="shared" si="24"/>
        <v>0</v>
      </c>
      <c r="N111" s="178">
        <v>0</v>
      </c>
      <c r="O111" s="178">
        <f t="shared" si="25"/>
        <v>0</v>
      </c>
      <c r="P111" s="178">
        <v>0</v>
      </c>
      <c r="Q111" s="178">
        <f t="shared" si="26"/>
        <v>0</v>
      </c>
      <c r="R111" s="178"/>
      <c r="S111" s="178" t="s">
        <v>185</v>
      </c>
      <c r="T111" s="179" t="s">
        <v>186</v>
      </c>
      <c r="U111" s="157">
        <v>0</v>
      </c>
      <c r="V111" s="157">
        <f t="shared" si="27"/>
        <v>0</v>
      </c>
      <c r="W111" s="157"/>
      <c r="X111" s="157" t="s">
        <v>270</v>
      </c>
      <c r="Y111" s="147"/>
      <c r="Z111" s="147"/>
      <c r="AA111" s="147"/>
      <c r="AB111" s="147"/>
      <c r="AC111" s="147"/>
      <c r="AD111" s="147"/>
      <c r="AE111" s="147"/>
      <c r="AF111" s="147"/>
      <c r="AG111" s="147" t="s">
        <v>1436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ht="22.5" outlineLevel="1" x14ac:dyDescent="0.2">
      <c r="A112" s="173">
        <v>98</v>
      </c>
      <c r="B112" s="174" t="s">
        <v>1592</v>
      </c>
      <c r="C112" s="182" t="s">
        <v>1576</v>
      </c>
      <c r="D112" s="175" t="s">
        <v>588</v>
      </c>
      <c r="E112" s="176">
        <v>84</v>
      </c>
      <c r="F112" s="177"/>
      <c r="G112" s="178">
        <f t="shared" si="21"/>
        <v>0</v>
      </c>
      <c r="H112" s="177"/>
      <c r="I112" s="178">
        <f t="shared" si="22"/>
        <v>0</v>
      </c>
      <c r="J112" s="177"/>
      <c r="K112" s="178">
        <f t="shared" si="23"/>
        <v>0</v>
      </c>
      <c r="L112" s="178">
        <v>15</v>
      </c>
      <c r="M112" s="178">
        <f t="shared" si="24"/>
        <v>0</v>
      </c>
      <c r="N112" s="178">
        <v>0</v>
      </c>
      <c r="O112" s="178">
        <f t="shared" si="25"/>
        <v>0</v>
      </c>
      <c r="P112" s="178">
        <v>0</v>
      </c>
      <c r="Q112" s="178">
        <f t="shared" si="26"/>
        <v>0</v>
      </c>
      <c r="R112" s="178"/>
      <c r="S112" s="178" t="s">
        <v>185</v>
      </c>
      <c r="T112" s="179" t="s">
        <v>186</v>
      </c>
      <c r="U112" s="157">
        <v>0</v>
      </c>
      <c r="V112" s="157">
        <f t="shared" si="27"/>
        <v>0</v>
      </c>
      <c r="W112" s="157"/>
      <c r="X112" s="157" t="s">
        <v>270</v>
      </c>
      <c r="Y112" s="147"/>
      <c r="Z112" s="147"/>
      <c r="AA112" s="147"/>
      <c r="AB112" s="147"/>
      <c r="AC112" s="147"/>
      <c r="AD112" s="147"/>
      <c r="AE112" s="147"/>
      <c r="AF112" s="147"/>
      <c r="AG112" s="147" t="s">
        <v>1436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73">
        <v>99</v>
      </c>
      <c r="B113" s="174" t="s">
        <v>1593</v>
      </c>
      <c r="C113" s="182" t="s">
        <v>1578</v>
      </c>
      <c r="D113" s="175" t="s">
        <v>470</v>
      </c>
      <c r="E113" s="176">
        <v>3</v>
      </c>
      <c r="F113" s="177"/>
      <c r="G113" s="178">
        <f t="shared" si="21"/>
        <v>0</v>
      </c>
      <c r="H113" s="177"/>
      <c r="I113" s="178">
        <f t="shared" si="22"/>
        <v>0</v>
      </c>
      <c r="J113" s="177"/>
      <c r="K113" s="178">
        <f t="shared" si="23"/>
        <v>0</v>
      </c>
      <c r="L113" s="178">
        <v>15</v>
      </c>
      <c r="M113" s="178">
        <f t="shared" si="24"/>
        <v>0</v>
      </c>
      <c r="N113" s="178">
        <v>0</v>
      </c>
      <c r="O113" s="178">
        <f t="shared" si="25"/>
        <v>0</v>
      </c>
      <c r="P113" s="178">
        <v>0</v>
      </c>
      <c r="Q113" s="178">
        <f t="shared" si="26"/>
        <v>0</v>
      </c>
      <c r="R113" s="178"/>
      <c r="S113" s="178" t="s">
        <v>1428</v>
      </c>
      <c r="T113" s="179" t="s">
        <v>1429</v>
      </c>
      <c r="U113" s="157">
        <v>0</v>
      </c>
      <c r="V113" s="157">
        <f t="shared" si="27"/>
        <v>0</v>
      </c>
      <c r="W113" s="157"/>
      <c r="X113" s="157" t="s">
        <v>187</v>
      </c>
      <c r="Y113" s="147"/>
      <c r="Z113" s="147"/>
      <c r="AA113" s="147"/>
      <c r="AB113" s="147"/>
      <c r="AC113" s="147"/>
      <c r="AD113" s="147"/>
      <c r="AE113" s="147"/>
      <c r="AF113" s="147"/>
      <c r="AG113" s="147" t="s">
        <v>188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73">
        <v>100</v>
      </c>
      <c r="B114" s="174" t="s">
        <v>1594</v>
      </c>
      <c r="C114" s="182" t="s">
        <v>1580</v>
      </c>
      <c r="D114" s="175" t="s">
        <v>470</v>
      </c>
      <c r="E114" s="176">
        <v>5</v>
      </c>
      <c r="F114" s="177"/>
      <c r="G114" s="178">
        <f t="shared" si="21"/>
        <v>0</v>
      </c>
      <c r="H114" s="177"/>
      <c r="I114" s="178">
        <f t="shared" si="22"/>
        <v>0</v>
      </c>
      <c r="J114" s="177"/>
      <c r="K114" s="178">
        <f t="shared" si="23"/>
        <v>0</v>
      </c>
      <c r="L114" s="178">
        <v>15</v>
      </c>
      <c r="M114" s="178">
        <f t="shared" si="24"/>
        <v>0</v>
      </c>
      <c r="N114" s="178">
        <v>0</v>
      </c>
      <c r="O114" s="178">
        <f t="shared" si="25"/>
        <v>0</v>
      </c>
      <c r="P114" s="178">
        <v>0</v>
      </c>
      <c r="Q114" s="178">
        <f t="shared" si="26"/>
        <v>0</v>
      </c>
      <c r="R114" s="178"/>
      <c r="S114" s="178" t="s">
        <v>1428</v>
      </c>
      <c r="T114" s="179" t="s">
        <v>1429</v>
      </c>
      <c r="U114" s="157">
        <v>0</v>
      </c>
      <c r="V114" s="157">
        <f t="shared" si="27"/>
        <v>0</v>
      </c>
      <c r="W114" s="157"/>
      <c r="X114" s="157" t="s">
        <v>187</v>
      </c>
      <c r="Y114" s="147"/>
      <c r="Z114" s="147"/>
      <c r="AA114" s="147"/>
      <c r="AB114" s="147"/>
      <c r="AC114" s="147"/>
      <c r="AD114" s="147"/>
      <c r="AE114" s="147"/>
      <c r="AF114" s="147"/>
      <c r="AG114" s="147" t="s">
        <v>188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73">
        <v>101</v>
      </c>
      <c r="B115" s="174" t="s">
        <v>1595</v>
      </c>
      <c r="C115" s="182" t="s">
        <v>1582</v>
      </c>
      <c r="D115" s="175" t="s">
        <v>470</v>
      </c>
      <c r="E115" s="176">
        <v>12</v>
      </c>
      <c r="F115" s="177"/>
      <c r="G115" s="178">
        <f t="shared" si="21"/>
        <v>0</v>
      </c>
      <c r="H115" s="177"/>
      <c r="I115" s="178">
        <f t="shared" si="22"/>
        <v>0</v>
      </c>
      <c r="J115" s="177"/>
      <c r="K115" s="178">
        <f t="shared" si="23"/>
        <v>0</v>
      </c>
      <c r="L115" s="178">
        <v>15</v>
      </c>
      <c r="M115" s="178">
        <f t="shared" si="24"/>
        <v>0</v>
      </c>
      <c r="N115" s="178">
        <v>0</v>
      </c>
      <c r="O115" s="178">
        <f t="shared" si="25"/>
        <v>0</v>
      </c>
      <c r="P115" s="178">
        <v>0</v>
      </c>
      <c r="Q115" s="178">
        <f t="shared" si="26"/>
        <v>0</v>
      </c>
      <c r="R115" s="178"/>
      <c r="S115" s="178" t="s">
        <v>1428</v>
      </c>
      <c r="T115" s="179" t="s">
        <v>1429</v>
      </c>
      <c r="U115" s="157">
        <v>0</v>
      </c>
      <c r="V115" s="157">
        <f t="shared" si="27"/>
        <v>0</v>
      </c>
      <c r="W115" s="157"/>
      <c r="X115" s="157" t="s">
        <v>187</v>
      </c>
      <c r="Y115" s="147"/>
      <c r="Z115" s="147"/>
      <c r="AA115" s="147"/>
      <c r="AB115" s="147"/>
      <c r="AC115" s="147"/>
      <c r="AD115" s="147"/>
      <c r="AE115" s="147"/>
      <c r="AF115" s="147"/>
      <c r="AG115" s="147" t="s">
        <v>188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22.5" outlineLevel="1" x14ac:dyDescent="0.2">
      <c r="A116" s="166">
        <v>102</v>
      </c>
      <c r="B116" s="167" t="s">
        <v>1596</v>
      </c>
      <c r="C116" s="183" t="s">
        <v>1584</v>
      </c>
      <c r="D116" s="168" t="s">
        <v>588</v>
      </c>
      <c r="E116" s="169">
        <v>1</v>
      </c>
      <c r="F116" s="170"/>
      <c r="G116" s="171">
        <f t="shared" si="21"/>
        <v>0</v>
      </c>
      <c r="H116" s="170"/>
      <c r="I116" s="171">
        <f t="shared" si="22"/>
        <v>0</v>
      </c>
      <c r="J116" s="170"/>
      <c r="K116" s="171">
        <f t="shared" si="23"/>
        <v>0</v>
      </c>
      <c r="L116" s="171">
        <v>15</v>
      </c>
      <c r="M116" s="171">
        <f t="shared" si="24"/>
        <v>0</v>
      </c>
      <c r="N116" s="171">
        <v>0</v>
      </c>
      <c r="O116" s="171">
        <f t="shared" si="25"/>
        <v>0</v>
      </c>
      <c r="P116" s="171">
        <v>0</v>
      </c>
      <c r="Q116" s="171">
        <f t="shared" si="26"/>
        <v>0</v>
      </c>
      <c r="R116" s="171"/>
      <c r="S116" s="171" t="s">
        <v>185</v>
      </c>
      <c r="T116" s="172" t="s">
        <v>186</v>
      </c>
      <c r="U116" s="157">
        <v>0</v>
      </c>
      <c r="V116" s="157">
        <f t="shared" si="27"/>
        <v>0</v>
      </c>
      <c r="W116" s="157"/>
      <c r="X116" s="157" t="s">
        <v>270</v>
      </c>
      <c r="Y116" s="147"/>
      <c r="Z116" s="147"/>
      <c r="AA116" s="147"/>
      <c r="AB116" s="147"/>
      <c r="AC116" s="147"/>
      <c r="AD116" s="147"/>
      <c r="AE116" s="147"/>
      <c r="AF116" s="147"/>
      <c r="AG116" s="147" t="s">
        <v>1436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x14ac:dyDescent="0.2">
      <c r="A117" s="3"/>
      <c r="B117" s="4"/>
      <c r="C117" s="184"/>
      <c r="D117" s="6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AE117">
        <v>15</v>
      </c>
      <c r="AF117">
        <v>21</v>
      </c>
      <c r="AG117" t="s">
        <v>167</v>
      </c>
    </row>
    <row r="118" spans="1:60" x14ac:dyDescent="0.2">
      <c r="A118" s="150"/>
      <c r="B118" s="151" t="s">
        <v>31</v>
      </c>
      <c r="C118" s="185"/>
      <c r="D118" s="152"/>
      <c r="E118" s="153"/>
      <c r="F118" s="153"/>
      <c r="G118" s="180">
        <f>G8+G10+G12+G39+G75+G79+G92</f>
        <v>0</v>
      </c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AE118">
        <f>SUMIF(L7:L116,AE117,G7:G116)</f>
        <v>0</v>
      </c>
      <c r="AF118">
        <f>SUMIF(L7:L116,AF117,G7:G116)</f>
        <v>0</v>
      </c>
      <c r="AG118" t="s">
        <v>215</v>
      </c>
    </row>
    <row r="119" spans="1:60" x14ac:dyDescent="0.2">
      <c r="A119" s="3"/>
      <c r="B119" s="4"/>
      <c r="C119" s="184"/>
      <c r="D119" s="6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1:60" x14ac:dyDescent="0.2">
      <c r="A120" s="3"/>
      <c r="B120" s="4"/>
      <c r="C120" s="184"/>
      <c r="D120" s="6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1:60" x14ac:dyDescent="0.2">
      <c r="A121" s="273" t="s">
        <v>216</v>
      </c>
      <c r="B121" s="273"/>
      <c r="C121" s="274"/>
      <c r="D121" s="6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1:60" x14ac:dyDescent="0.2">
      <c r="A122" s="254"/>
      <c r="B122" s="255"/>
      <c r="C122" s="256"/>
      <c r="D122" s="255"/>
      <c r="E122" s="255"/>
      <c r="F122" s="255"/>
      <c r="G122" s="257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AG122" t="s">
        <v>217</v>
      </c>
    </row>
    <row r="123" spans="1:60" x14ac:dyDescent="0.2">
      <c r="A123" s="258"/>
      <c r="B123" s="259"/>
      <c r="C123" s="260"/>
      <c r="D123" s="259"/>
      <c r="E123" s="259"/>
      <c r="F123" s="259"/>
      <c r="G123" s="261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1:60" x14ac:dyDescent="0.2">
      <c r="A124" s="258"/>
      <c r="B124" s="259"/>
      <c r="C124" s="260"/>
      <c r="D124" s="259"/>
      <c r="E124" s="259"/>
      <c r="F124" s="259"/>
      <c r="G124" s="261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1:60" x14ac:dyDescent="0.2">
      <c r="A125" s="258"/>
      <c r="B125" s="259"/>
      <c r="C125" s="260"/>
      <c r="D125" s="259"/>
      <c r="E125" s="259"/>
      <c r="F125" s="259"/>
      <c r="G125" s="261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1:60" x14ac:dyDescent="0.2">
      <c r="A126" s="262"/>
      <c r="B126" s="263"/>
      <c r="C126" s="264"/>
      <c r="D126" s="263"/>
      <c r="E126" s="263"/>
      <c r="F126" s="263"/>
      <c r="G126" s="265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1:60" x14ac:dyDescent="0.2">
      <c r="A127" s="3"/>
      <c r="B127" s="4"/>
      <c r="C127" s="184"/>
      <c r="D127" s="6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1:60" x14ac:dyDescent="0.2">
      <c r="C128" s="186"/>
      <c r="D128" s="10"/>
      <c r="AG128" t="s">
        <v>218</v>
      </c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22:G126"/>
    <mergeCell ref="A1:G1"/>
    <mergeCell ref="C2:G2"/>
    <mergeCell ref="C3:G3"/>
    <mergeCell ref="C4:G4"/>
    <mergeCell ref="A121:C121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13</vt:i4>
      </vt:variant>
      <vt:variant>
        <vt:lpstr>Pojmenované oblasti</vt:lpstr>
      </vt:variant>
      <vt:variant>
        <vt:i4>68</vt:i4>
      </vt:variant>
    </vt:vector>
  </HeadingPairs>
  <TitlesOfParts>
    <vt:vector size="81" baseType="lpstr">
      <vt:lpstr>Stavba</vt:lpstr>
      <vt:lpstr>VzorPolozky</vt:lpstr>
      <vt:lpstr>SO 01 001 Pol</vt:lpstr>
      <vt:lpstr>SO 01 101 Pol</vt:lpstr>
      <vt:lpstr>SO 01 102 Pol</vt:lpstr>
      <vt:lpstr>SO 01 103 Pol</vt:lpstr>
      <vt:lpstr>SO 01 104 Pol</vt:lpstr>
      <vt:lpstr>SO 01 105 Pol</vt:lpstr>
      <vt:lpstr>SO 01 106a Pol</vt:lpstr>
      <vt:lpstr>SO 01 106b Pol</vt:lpstr>
      <vt:lpstr>SO 01 106c Pol</vt:lpstr>
      <vt:lpstr>SO 01 106d Pol</vt:lpstr>
      <vt:lpstr>SO 01 201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01 001 Pol'!Názvy_tisku</vt:lpstr>
      <vt:lpstr>'SO 01 101 Pol'!Názvy_tisku</vt:lpstr>
      <vt:lpstr>'SO 01 102 Pol'!Názvy_tisku</vt:lpstr>
      <vt:lpstr>'SO 01 103 Pol'!Názvy_tisku</vt:lpstr>
      <vt:lpstr>'SO 01 104 Pol'!Názvy_tisku</vt:lpstr>
      <vt:lpstr>'SO 01 105 Pol'!Názvy_tisku</vt:lpstr>
      <vt:lpstr>'SO 01 106a Pol'!Názvy_tisku</vt:lpstr>
      <vt:lpstr>'SO 01 106b Pol'!Názvy_tisku</vt:lpstr>
      <vt:lpstr>'SO 01 106c Pol'!Názvy_tisku</vt:lpstr>
      <vt:lpstr>'SO 01 106d Pol'!Názvy_tisku</vt:lpstr>
      <vt:lpstr>'SO 01 201 Pol'!Názvy_tisku</vt:lpstr>
      <vt:lpstr>oadresa</vt:lpstr>
      <vt:lpstr>Stavba!Objednatel</vt:lpstr>
      <vt:lpstr>Stavba!Objekt</vt:lpstr>
      <vt:lpstr>'SO 01 001 Pol'!Oblast_tisku</vt:lpstr>
      <vt:lpstr>'SO 01 101 Pol'!Oblast_tisku</vt:lpstr>
      <vt:lpstr>'SO 01 102 Pol'!Oblast_tisku</vt:lpstr>
      <vt:lpstr>'SO 01 103 Pol'!Oblast_tisku</vt:lpstr>
      <vt:lpstr>'SO 01 104 Pol'!Oblast_tisku</vt:lpstr>
      <vt:lpstr>'SO 01 105 Pol'!Oblast_tisku</vt:lpstr>
      <vt:lpstr>'SO 01 106a Pol'!Oblast_tisku</vt:lpstr>
      <vt:lpstr>'SO 01 106b Pol'!Oblast_tisku</vt:lpstr>
      <vt:lpstr>'SO 01 106c Pol'!Oblast_tisku</vt:lpstr>
      <vt:lpstr>'SO 01 106d Pol'!Oblast_tisku</vt:lpstr>
      <vt:lpstr>'SO 01 201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2021-04-13T12:21:39Z</dcterms:created>
  <dcterms:modified xsi:type="dcterms:W3CDTF">2021-04-13T13:00:04Z</dcterms:modified>
</cp:coreProperties>
</file>