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GPC4\Dropbox\400_projekty\P-24-039-000_Revitalizacie fasády ZŠ, Hradec Králové\13_CD\2025_01_07 - Odevzdání_DPZ+DPS_02\Edit\F.501_Rozpočet\"/>
    </mc:Choice>
  </mc:AlternateContent>
  <xr:revisionPtr revIDLastSave="0" documentId="13_ncr:1_{57D706E3-C97D-4285-833B-F268C2065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" sheetId="1" r:id="rId1"/>
    <sheet name="VzorPolozky" sheetId="10" state="hidden" r:id="rId2"/>
    <sheet name="ASŘ - VV" sheetId="20" r:id="rId3"/>
    <sheet name="HsDV - VV" sheetId="19" r:id="rId4"/>
    <sheet name="VN+ON" sheetId="21" r:id="rId5"/>
  </sheets>
  <externalReferences>
    <externalReference r:id="rId6"/>
    <externalReference r:id="rId7"/>
    <externalReference r:id="rId8"/>
  </externalReferences>
  <definedNames>
    <definedName name="CelkemDPHVypocet" localSheetId="0">Rekapitulace!$H$41</definedName>
    <definedName name="CenaCelkem">Rekapitulace!$G$27</definedName>
    <definedName name="CenaCelkemBezDPH" localSheetId="2">[1]Stavba!$G$28</definedName>
    <definedName name="CenaCelkemBezDPH">Rekapitulace!$G$26</definedName>
    <definedName name="CenaCelkemVypocet" localSheetId="0">Rekapitulace!$I$41</definedName>
    <definedName name="cisloobjektu">Rekapitulace!$D$3</definedName>
    <definedName name="CisloRozpoctu">'[2]Krycí list'!$C$2</definedName>
    <definedName name="CisloStavby" localSheetId="0">Rekapitulace!$D$2</definedName>
    <definedName name="cislostavby">'[2]Krycí list'!$A$7</definedName>
    <definedName name="CisloStavebnihoRozpoctu">Rekapitulace!$D$4</definedName>
    <definedName name="dadresa">Rekapitulace!$D$12:$G$12</definedName>
    <definedName name="DIČ" localSheetId="0">Rekapitulace!$I$12</definedName>
    <definedName name="dmisto">Rekapitulace!$E$13:$G$13</definedName>
    <definedName name="DPHSni" localSheetId="2">[1]Stavba!$G$24</definedName>
    <definedName name="DPHSni" localSheetId="4">[3]Rekapitulace!$G$22</definedName>
    <definedName name="DPHSni">Rekapitulace!$G$22</definedName>
    <definedName name="DPHZakl" localSheetId="2">[1]Stavba!$G$26</definedName>
    <definedName name="DPHZakl" localSheetId="4">[3]Rekapitulace!$G$24</definedName>
    <definedName name="DPHZakl">Rekapitulace!$G$24</definedName>
    <definedName name="dpsc" localSheetId="0">Rekapitulace!$D$13</definedName>
    <definedName name="IČO" localSheetId="0">Rekapitulace!$I$11</definedName>
    <definedName name="Mena" localSheetId="2">[1]Stavba!$J$29</definedName>
    <definedName name="Mena" localSheetId="4">[3]Rekapitulace!$J$27</definedName>
    <definedName name="Mena">Rekapitulace!$J$27</definedName>
    <definedName name="MistoStavby">Rekapitulace!$D$4</definedName>
    <definedName name="nazevobjektu">Rekapitulace!$E$3</definedName>
    <definedName name="NazevRozpoctu">'[2]Krycí list'!$D$2</definedName>
    <definedName name="NazevStavby" localSheetId="0">Rekapitulace!$E$2</definedName>
    <definedName name="nazevstavby">'[2]Krycí list'!$C$7</definedName>
    <definedName name="NazevStavebnihoRozpoctu">Rekapitulace!$E$4</definedName>
    <definedName name="_xlnm.Print_Titles" localSheetId="2">'ASŘ - VV'!$1:$7</definedName>
    <definedName name="_xlnm.Print_Titles" localSheetId="3">'HsDV - VV'!$1:$6</definedName>
    <definedName name="_xlnm.Print_Titles" localSheetId="4">'VN+ON'!$1:$7</definedName>
    <definedName name="oadresa">Rekapitulace!$D$6</definedName>
    <definedName name="Objednatel" localSheetId="0">Rekapitulace!$D$5</definedName>
    <definedName name="Objekt" localSheetId="0">Rekapitulace!$B$36</definedName>
    <definedName name="_xlnm.Print_Area" localSheetId="2">'ASŘ - VV'!$A$1:$Y$606</definedName>
    <definedName name="_xlnm.Print_Area" localSheetId="3">'HsDV - VV'!$A$1:$J$82</definedName>
    <definedName name="_xlnm.Print_Area" localSheetId="0">Rekapitulace!$A$1:$J$40</definedName>
    <definedName name="_xlnm.Print_Area" localSheetId="4">'VN+ON'!$A$1:$J$86</definedName>
    <definedName name="odic" localSheetId="0">Rekapitulace!$I$6</definedName>
    <definedName name="oico" localSheetId="0">Rekapitulace!$I$5</definedName>
    <definedName name="omisto" localSheetId="0">Rekapitulace!$E$7</definedName>
    <definedName name="onazev" localSheetId="0">Rekapitulace!$D$6</definedName>
    <definedName name="opsc" localSheetId="0">Rekapitulace!$D$7</definedName>
    <definedName name="padresa">Rekapitulace!$D$9</definedName>
    <definedName name="pdic">Rekapitulace!$I$9</definedName>
    <definedName name="pico">Rekapitulace!$I$8</definedName>
    <definedName name="pmisto">Rekapitulace!$E$10</definedName>
    <definedName name="PocetMJ">#REF!</definedName>
    <definedName name="PoptavkaID">Rekapitulace!$A$1</definedName>
    <definedName name="pPSC">Rekapitulace!$D$10</definedName>
    <definedName name="Projektant">Rekapitulace!$D$8</definedName>
    <definedName name="SazbaDPH1" localSheetId="0">Rekapitulace!$E$21</definedName>
    <definedName name="SazbaDPH1">'[2]Krycí list'!$C$30</definedName>
    <definedName name="SazbaDPH2" localSheetId="0">Rekapitulace!$E$23</definedName>
    <definedName name="SazbaDPH2">'[2]Krycí list'!$C$32</definedName>
    <definedName name="SloupecCC">#REF!</definedName>
    <definedName name="SloupecCisloPol" localSheetId="2">#REF!</definedName>
    <definedName name="SloupecCisloPol">#REF!</definedName>
    <definedName name="SloupecJC" localSheetId="2">#REF!</definedName>
    <definedName name="SloupecJC">#REF!</definedName>
    <definedName name="SloupecMJ" localSheetId="2">#REF!</definedName>
    <definedName name="SloupecMJ">#REF!</definedName>
    <definedName name="SloupecMnozstvi" localSheetId="2">#REF!</definedName>
    <definedName name="SloupecMnozstvi">#REF!</definedName>
    <definedName name="SloupecNazPol" localSheetId="2">#REF!</definedName>
    <definedName name="SloupecNazPol">#REF!</definedName>
    <definedName name="SloupecPC" localSheetId="2">#REF!</definedName>
    <definedName name="SloupecPC">#REF!</definedName>
    <definedName name="Vypracoval">Rekapitulace!$D$14</definedName>
    <definedName name="Z_B7E7C763_C459_487D_8ABA_5CFDDFBD5A84_.wvu.Cols" localSheetId="0" hidden="1">Rekapitulace!$A:$A</definedName>
    <definedName name="Z_B7E7C763_C459_487D_8ABA_5CFDDFBD5A84_.wvu.PrintArea" localSheetId="0" hidden="1">Rekapitulace!$B$1:$J$34</definedName>
    <definedName name="ZakladDPHSni" localSheetId="2">[1]Stavba!$G$23</definedName>
    <definedName name="ZakladDPHSni" localSheetId="4">[3]Rekapitulace!$G$21</definedName>
    <definedName name="ZakladDPHSni">Rekapitulace!$G$21</definedName>
    <definedName name="ZakladDPHSniVypocet" localSheetId="0">Rekapitulace!$F$41</definedName>
    <definedName name="ZakladDPHZakl" localSheetId="2">[1]Stavba!$G$25</definedName>
    <definedName name="ZakladDPHZakl" localSheetId="4">[3]Rekapitulace!$G$23</definedName>
    <definedName name="ZakladDPHZakl">Rekapitulace!$G$23</definedName>
    <definedName name="ZakladDPHZaklVypocet" localSheetId="0">Rekapitulace!$G$41</definedName>
    <definedName name="ZaObjednatele">Rekapitulace!$G$32</definedName>
    <definedName name="Zaokrouhleni" localSheetId="2">[1]Stavba!$G$27</definedName>
    <definedName name="Zaokrouhleni" localSheetId="4">[3]Rekapitulace!$G$25</definedName>
    <definedName name="Zaokrouhleni">Rekapitulace!$G$25</definedName>
    <definedName name="ZaZhotovitele">Rekapitulace!$D$32</definedName>
    <definedName name="Zhotovitel">Rekapitulace!$D$11:$G$11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9" l="1"/>
  <c r="G23" i="19"/>
  <c r="G21" i="19"/>
  <c r="G19" i="19"/>
  <c r="G16" i="19"/>
  <c r="G13" i="19"/>
  <c r="G11" i="19"/>
  <c r="G9" i="19"/>
  <c r="G82" i="21"/>
  <c r="G80" i="21"/>
  <c r="G78" i="21"/>
  <c r="G76" i="21"/>
  <c r="G74" i="21"/>
  <c r="G72" i="21"/>
  <c r="G70" i="21"/>
  <c r="G68" i="21"/>
  <c r="G66" i="21"/>
  <c r="G64" i="21"/>
  <c r="G62" i="21"/>
  <c r="G52" i="21"/>
  <c r="G50" i="21"/>
  <c r="G48" i="21"/>
  <c r="G46" i="21"/>
  <c r="G44" i="21"/>
  <c r="G42" i="21"/>
  <c r="G38" i="21"/>
  <c r="G35" i="21"/>
  <c r="G29" i="21"/>
  <c r="G25" i="21"/>
  <c r="G22" i="21"/>
  <c r="G19" i="21"/>
  <c r="G16" i="21"/>
  <c r="G14" i="21"/>
  <c r="G12" i="21"/>
  <c r="G33" i="21" l="1"/>
  <c r="G9" i="21"/>
  <c r="AE605" i="20"/>
  <c r="V601" i="20"/>
  <c r="Q601" i="20"/>
  <c r="O601" i="20"/>
  <c r="K601" i="20"/>
  <c r="I601" i="20"/>
  <c r="G601" i="20"/>
  <c r="M601" i="20" s="1"/>
  <c r="V599" i="20"/>
  <c r="Q599" i="20"/>
  <c r="O599" i="20"/>
  <c r="K599" i="20"/>
  <c r="I599" i="20"/>
  <c r="G599" i="20"/>
  <c r="M599" i="20" s="1"/>
  <c r="V597" i="20"/>
  <c r="Q597" i="20"/>
  <c r="O597" i="20"/>
  <c r="M597" i="20"/>
  <c r="K597" i="20"/>
  <c r="I597" i="20"/>
  <c r="G597" i="20"/>
  <c r="V594" i="20"/>
  <c r="Q594" i="20"/>
  <c r="O594" i="20"/>
  <c r="K594" i="20"/>
  <c r="I594" i="20"/>
  <c r="I591" i="20" s="1"/>
  <c r="G594" i="20"/>
  <c r="M594" i="20" s="1"/>
  <c r="V592" i="20"/>
  <c r="V591" i="20" s="1"/>
  <c r="Q592" i="20"/>
  <c r="Q591" i="20" s="1"/>
  <c r="O592" i="20"/>
  <c r="O591" i="20" s="1"/>
  <c r="M592" i="20"/>
  <c r="K592" i="20"/>
  <c r="K591" i="20" s="1"/>
  <c r="I592" i="20"/>
  <c r="G592" i="20"/>
  <c r="V585" i="20"/>
  <c r="V581" i="20" s="1"/>
  <c r="Q585" i="20"/>
  <c r="Q581" i="20" s="1"/>
  <c r="O585" i="20"/>
  <c r="O581" i="20" s="1"/>
  <c r="M585" i="20"/>
  <c r="K585" i="20"/>
  <c r="I585" i="20"/>
  <c r="G585" i="20"/>
  <c r="V582" i="20"/>
  <c r="Q582" i="20"/>
  <c r="O582" i="20"/>
  <c r="K582" i="20"/>
  <c r="I582" i="20"/>
  <c r="G582" i="20"/>
  <c r="M582" i="20" s="1"/>
  <c r="M581" i="20" s="1"/>
  <c r="K581" i="20"/>
  <c r="I581" i="20"/>
  <c r="G581" i="20"/>
  <c r="V576" i="20"/>
  <c r="V575" i="20" s="1"/>
  <c r="Q576" i="20"/>
  <c r="O576" i="20"/>
  <c r="K576" i="20"/>
  <c r="I576" i="20"/>
  <c r="G576" i="20"/>
  <c r="M576" i="20" s="1"/>
  <c r="M575" i="20" s="1"/>
  <c r="Q575" i="20"/>
  <c r="O575" i="20"/>
  <c r="K575" i="20"/>
  <c r="I575" i="20"/>
  <c r="G575" i="20"/>
  <c r="V573" i="20"/>
  <c r="Q573" i="20"/>
  <c r="O573" i="20"/>
  <c r="K573" i="20"/>
  <c r="I573" i="20"/>
  <c r="G573" i="20"/>
  <c r="M573" i="20" s="1"/>
  <c r="V570" i="20"/>
  <c r="Q570" i="20"/>
  <c r="O570" i="20"/>
  <c r="K570" i="20"/>
  <c r="I570" i="20"/>
  <c r="G570" i="20"/>
  <c r="M570" i="20" s="1"/>
  <c r="V567" i="20"/>
  <c r="V564" i="20" s="1"/>
  <c r="Q567" i="20"/>
  <c r="Q564" i="20" s="1"/>
  <c r="O567" i="20"/>
  <c r="M567" i="20"/>
  <c r="K567" i="20"/>
  <c r="I567" i="20"/>
  <c r="G567" i="20"/>
  <c r="V565" i="20"/>
  <c r="Q565" i="20"/>
  <c r="O565" i="20"/>
  <c r="K565" i="20"/>
  <c r="I565" i="20"/>
  <c r="G565" i="20"/>
  <c r="M565" i="20" s="1"/>
  <c r="M564" i="20" s="1"/>
  <c r="O564" i="20"/>
  <c r="K564" i="20"/>
  <c r="I564" i="20"/>
  <c r="G564" i="20"/>
  <c r="V561" i="20"/>
  <c r="Q561" i="20"/>
  <c r="O561" i="20"/>
  <c r="M561" i="20"/>
  <c r="K561" i="20"/>
  <c r="I561" i="20"/>
  <c r="G561" i="20"/>
  <c r="V557" i="20"/>
  <c r="Q557" i="20"/>
  <c r="O557" i="20"/>
  <c r="K557" i="20"/>
  <c r="I557" i="20"/>
  <c r="G557" i="20"/>
  <c r="M557" i="20" s="1"/>
  <c r="V554" i="20"/>
  <c r="Q554" i="20"/>
  <c r="O554" i="20"/>
  <c r="M554" i="20"/>
  <c r="K554" i="20"/>
  <c r="I554" i="20"/>
  <c r="G554" i="20"/>
  <c r="V552" i="20"/>
  <c r="Q552" i="20"/>
  <c r="O552" i="20"/>
  <c r="K552" i="20"/>
  <c r="K549" i="20" s="1"/>
  <c r="I552" i="20"/>
  <c r="I549" i="20" s="1"/>
  <c r="G552" i="20"/>
  <c r="M552" i="20" s="1"/>
  <c r="V550" i="20"/>
  <c r="V549" i="20" s="1"/>
  <c r="Q550" i="20"/>
  <c r="Q549" i="20" s="1"/>
  <c r="O550" i="20"/>
  <c r="O549" i="20" s="1"/>
  <c r="M550" i="20"/>
  <c r="K550" i="20"/>
  <c r="I550" i="20"/>
  <c r="G550" i="20"/>
  <c r="V547" i="20"/>
  <c r="V544" i="20" s="1"/>
  <c r="Q547" i="20"/>
  <c r="Q544" i="20" s="1"/>
  <c r="O547" i="20"/>
  <c r="O544" i="20" s="1"/>
  <c r="M547" i="20"/>
  <c r="K547" i="20"/>
  <c r="I547" i="20"/>
  <c r="I544" i="20" s="1"/>
  <c r="G547" i="20"/>
  <c r="V545" i="20"/>
  <c r="Q545" i="20"/>
  <c r="O545" i="20"/>
  <c r="K545" i="20"/>
  <c r="I545" i="20"/>
  <c r="G545" i="20"/>
  <c r="M545" i="20" s="1"/>
  <c r="M544" i="20" s="1"/>
  <c r="K544" i="20"/>
  <c r="G544" i="20"/>
  <c r="V542" i="20"/>
  <c r="Q542" i="20"/>
  <c r="O542" i="20"/>
  <c r="K542" i="20"/>
  <c r="I542" i="20"/>
  <c r="G542" i="20"/>
  <c r="M542" i="20" s="1"/>
  <c r="V540" i="20"/>
  <c r="Q540" i="20"/>
  <c r="O540" i="20"/>
  <c r="K540" i="20"/>
  <c r="I540" i="20"/>
  <c r="G540" i="20"/>
  <c r="M540" i="20" s="1"/>
  <c r="V538" i="20"/>
  <c r="Q538" i="20"/>
  <c r="O538" i="20"/>
  <c r="K538" i="20"/>
  <c r="I538" i="20"/>
  <c r="G538" i="20"/>
  <c r="M538" i="20" s="1"/>
  <c r="V536" i="20"/>
  <c r="Q536" i="20"/>
  <c r="O536" i="20"/>
  <c r="K536" i="20"/>
  <c r="I536" i="20"/>
  <c r="G536" i="20"/>
  <c r="M536" i="20" s="1"/>
  <c r="V534" i="20"/>
  <c r="Q534" i="20"/>
  <c r="O534" i="20"/>
  <c r="M534" i="20"/>
  <c r="K534" i="20"/>
  <c r="I534" i="20"/>
  <c r="G534" i="20"/>
  <c r="V532" i="20"/>
  <c r="Q532" i="20"/>
  <c r="O532" i="20"/>
  <c r="K532" i="20"/>
  <c r="I532" i="20"/>
  <c r="G532" i="20"/>
  <c r="M532" i="20" s="1"/>
  <c r="V530" i="20"/>
  <c r="Q530" i="20"/>
  <c r="O530" i="20"/>
  <c r="M530" i="20"/>
  <c r="K530" i="20"/>
  <c r="I530" i="20"/>
  <c r="G530" i="20"/>
  <c r="V528" i="20"/>
  <c r="Q528" i="20"/>
  <c r="O528" i="20"/>
  <c r="K528" i="20"/>
  <c r="I528" i="20"/>
  <c r="G528" i="20"/>
  <c r="M528" i="20" s="1"/>
  <c r="V526" i="20"/>
  <c r="Q526" i="20"/>
  <c r="O526" i="20"/>
  <c r="K526" i="20"/>
  <c r="I526" i="20"/>
  <c r="G526" i="20"/>
  <c r="M526" i="20" s="1"/>
  <c r="V524" i="20"/>
  <c r="Q524" i="20"/>
  <c r="O524" i="20"/>
  <c r="K524" i="20"/>
  <c r="I524" i="20"/>
  <c r="G524" i="20"/>
  <c r="M524" i="20" s="1"/>
  <c r="V522" i="20"/>
  <c r="Q522" i="20"/>
  <c r="O522" i="20"/>
  <c r="K522" i="20"/>
  <c r="I522" i="20"/>
  <c r="G522" i="20"/>
  <c r="M522" i="20" s="1"/>
  <c r="V520" i="20"/>
  <c r="Q520" i="20"/>
  <c r="O520" i="20"/>
  <c r="M520" i="20"/>
  <c r="K520" i="20"/>
  <c r="I520" i="20"/>
  <c r="G520" i="20"/>
  <c r="V518" i="20"/>
  <c r="Q518" i="20"/>
  <c r="O518" i="20"/>
  <c r="K518" i="20"/>
  <c r="I518" i="20"/>
  <c r="G518" i="20"/>
  <c r="M518" i="20" s="1"/>
  <c r="V516" i="20"/>
  <c r="Q516" i="20"/>
  <c r="O516" i="20"/>
  <c r="M516" i="20"/>
  <c r="K516" i="20"/>
  <c r="I516" i="20"/>
  <c r="G516" i="20"/>
  <c r="V514" i="20"/>
  <c r="Q514" i="20"/>
  <c r="O514" i="20"/>
  <c r="K514" i="20"/>
  <c r="I514" i="20"/>
  <c r="G514" i="20"/>
  <c r="M514" i="20" s="1"/>
  <c r="V512" i="20"/>
  <c r="Q512" i="20"/>
  <c r="O512" i="20"/>
  <c r="M512" i="20"/>
  <c r="K512" i="20"/>
  <c r="I512" i="20"/>
  <c r="G512" i="20"/>
  <c r="V510" i="20"/>
  <c r="Q510" i="20"/>
  <c r="O510" i="20"/>
  <c r="K510" i="20"/>
  <c r="I510" i="20"/>
  <c r="G510" i="20"/>
  <c r="M510" i="20" s="1"/>
  <c r="V508" i="20"/>
  <c r="Q508" i="20"/>
  <c r="O508" i="20"/>
  <c r="K508" i="20"/>
  <c r="I508" i="20"/>
  <c r="G508" i="20"/>
  <c r="M508" i="20" s="1"/>
  <c r="V506" i="20"/>
  <c r="Q506" i="20"/>
  <c r="O506" i="20"/>
  <c r="K506" i="20"/>
  <c r="I506" i="20"/>
  <c r="G506" i="20"/>
  <c r="M506" i="20" s="1"/>
  <c r="V504" i="20"/>
  <c r="Q504" i="20"/>
  <c r="O504" i="20"/>
  <c r="K504" i="20"/>
  <c r="I504" i="20"/>
  <c r="G504" i="20"/>
  <c r="M504" i="20" s="1"/>
  <c r="V502" i="20"/>
  <c r="Q502" i="20"/>
  <c r="O502" i="20"/>
  <c r="M502" i="20"/>
  <c r="K502" i="20"/>
  <c r="I502" i="20"/>
  <c r="G502" i="20"/>
  <c r="V500" i="20"/>
  <c r="Q500" i="20"/>
  <c r="O500" i="20"/>
  <c r="K500" i="20"/>
  <c r="I500" i="20"/>
  <c r="G500" i="20"/>
  <c r="M500" i="20" s="1"/>
  <c r="V498" i="20"/>
  <c r="V497" i="20" s="1"/>
  <c r="Q498" i="20"/>
  <c r="Q497" i="20" s="1"/>
  <c r="O498" i="20"/>
  <c r="O497" i="20" s="1"/>
  <c r="M498" i="20"/>
  <c r="K498" i="20"/>
  <c r="K497" i="20" s="1"/>
  <c r="I498" i="20"/>
  <c r="I497" i="20" s="1"/>
  <c r="G498" i="20"/>
  <c r="G497" i="20" s="1"/>
  <c r="V494" i="20"/>
  <c r="Q494" i="20"/>
  <c r="O494" i="20"/>
  <c r="K494" i="20"/>
  <c r="I494" i="20"/>
  <c r="G494" i="20"/>
  <c r="M494" i="20" s="1"/>
  <c r="V490" i="20"/>
  <c r="Q490" i="20"/>
  <c r="O490" i="20"/>
  <c r="M490" i="20"/>
  <c r="K490" i="20"/>
  <c r="I490" i="20"/>
  <c r="G490" i="20"/>
  <c r="V488" i="20"/>
  <c r="Q488" i="20"/>
  <c r="O488" i="20"/>
  <c r="K488" i="20"/>
  <c r="I488" i="20"/>
  <c r="G488" i="20"/>
  <c r="M488" i="20" s="1"/>
  <c r="V484" i="20"/>
  <c r="V430" i="20" s="1"/>
  <c r="Q484" i="20"/>
  <c r="O484" i="20"/>
  <c r="M484" i="20"/>
  <c r="K484" i="20"/>
  <c r="I484" i="20"/>
  <c r="G484" i="20"/>
  <c r="V482" i="20"/>
  <c r="Q482" i="20"/>
  <c r="O482" i="20"/>
  <c r="K482" i="20"/>
  <c r="I482" i="20"/>
  <c r="G482" i="20"/>
  <c r="M482" i="20" s="1"/>
  <c r="V472" i="20"/>
  <c r="Q472" i="20"/>
  <c r="O472" i="20"/>
  <c r="M472" i="20"/>
  <c r="K472" i="20"/>
  <c r="I472" i="20"/>
  <c r="G472" i="20"/>
  <c r="V466" i="20"/>
  <c r="Q466" i="20"/>
  <c r="O466" i="20"/>
  <c r="K466" i="20"/>
  <c r="I466" i="20"/>
  <c r="G466" i="20"/>
  <c r="M466" i="20" s="1"/>
  <c r="V464" i="20"/>
  <c r="Q464" i="20"/>
  <c r="O464" i="20"/>
  <c r="M464" i="20"/>
  <c r="K464" i="20"/>
  <c r="K430" i="20" s="1"/>
  <c r="I464" i="20"/>
  <c r="G464" i="20"/>
  <c r="V448" i="20"/>
  <c r="Q448" i="20"/>
  <c r="O448" i="20"/>
  <c r="K448" i="20"/>
  <c r="I448" i="20"/>
  <c r="G448" i="20"/>
  <c r="M448" i="20" s="1"/>
  <c r="V446" i="20"/>
  <c r="Q446" i="20"/>
  <c r="O446" i="20"/>
  <c r="K446" i="20"/>
  <c r="I446" i="20"/>
  <c r="G446" i="20"/>
  <c r="G430" i="20" s="1"/>
  <c r="V444" i="20"/>
  <c r="Q444" i="20"/>
  <c r="O444" i="20"/>
  <c r="O430" i="20" s="1"/>
  <c r="K444" i="20"/>
  <c r="I444" i="20"/>
  <c r="G444" i="20"/>
  <c r="M444" i="20" s="1"/>
  <c r="V431" i="20"/>
  <c r="Q431" i="20"/>
  <c r="O431" i="20"/>
  <c r="K431" i="20"/>
  <c r="I431" i="20"/>
  <c r="I430" i="20" s="1"/>
  <c r="G431" i="20"/>
  <c r="M431" i="20" s="1"/>
  <c r="Q430" i="20"/>
  <c r="V427" i="20"/>
  <c r="Q427" i="20"/>
  <c r="O427" i="20"/>
  <c r="K427" i="20"/>
  <c r="I427" i="20"/>
  <c r="G427" i="20"/>
  <c r="M427" i="20" s="1"/>
  <c r="V424" i="20"/>
  <c r="Q424" i="20"/>
  <c r="O424" i="20"/>
  <c r="O419" i="20" s="1"/>
  <c r="M424" i="20"/>
  <c r="K424" i="20"/>
  <c r="I424" i="20"/>
  <c r="I419" i="20" s="1"/>
  <c r="G424" i="20"/>
  <c r="BA421" i="20"/>
  <c r="V420" i="20"/>
  <c r="V419" i="20" s="1"/>
  <c r="Q420" i="20"/>
  <c r="O420" i="20"/>
  <c r="K420" i="20"/>
  <c r="I420" i="20"/>
  <c r="G420" i="20"/>
  <c r="M420" i="20" s="1"/>
  <c r="Q419" i="20"/>
  <c r="K419" i="20"/>
  <c r="G419" i="20"/>
  <c r="V416" i="20"/>
  <c r="Q416" i="20"/>
  <c r="O416" i="20"/>
  <c r="K416" i="20"/>
  <c r="I416" i="20"/>
  <c r="G416" i="20"/>
  <c r="M416" i="20" s="1"/>
  <c r="V413" i="20"/>
  <c r="Q413" i="20"/>
  <c r="O413" i="20"/>
  <c r="K413" i="20"/>
  <c r="I413" i="20"/>
  <c r="I398" i="20" s="1"/>
  <c r="G413" i="20"/>
  <c r="M413" i="20" s="1"/>
  <c r="V410" i="20"/>
  <c r="Q410" i="20"/>
  <c r="O410" i="20"/>
  <c r="M410" i="20"/>
  <c r="K410" i="20"/>
  <c r="I410" i="20"/>
  <c r="G410" i="20"/>
  <c r="BA406" i="20"/>
  <c r="V405" i="20"/>
  <c r="Q405" i="20"/>
  <c r="O405" i="20"/>
  <c r="K405" i="20"/>
  <c r="I405" i="20"/>
  <c r="G405" i="20"/>
  <c r="M405" i="20" s="1"/>
  <c r="V402" i="20"/>
  <c r="V398" i="20" s="1"/>
  <c r="Q402" i="20"/>
  <c r="O402" i="20"/>
  <c r="M402" i="20"/>
  <c r="K402" i="20"/>
  <c r="I402" i="20"/>
  <c r="G402" i="20"/>
  <c r="V399" i="20"/>
  <c r="Q399" i="20"/>
  <c r="O399" i="20"/>
  <c r="K399" i="20"/>
  <c r="I399" i="20"/>
  <c r="G399" i="20"/>
  <c r="G398" i="20" s="1"/>
  <c r="Q398" i="20"/>
  <c r="O398" i="20"/>
  <c r="K398" i="20"/>
  <c r="V395" i="20"/>
  <c r="V394" i="20" s="1"/>
  <c r="Q395" i="20"/>
  <c r="O395" i="20"/>
  <c r="M395" i="20"/>
  <c r="K395" i="20"/>
  <c r="I395" i="20"/>
  <c r="G395" i="20"/>
  <c r="Q394" i="20"/>
  <c r="O394" i="20"/>
  <c r="M394" i="20"/>
  <c r="K394" i="20"/>
  <c r="I394" i="20"/>
  <c r="G394" i="20"/>
  <c r="V392" i="20"/>
  <c r="Q392" i="20"/>
  <c r="O392" i="20"/>
  <c r="K392" i="20"/>
  <c r="I392" i="20"/>
  <c r="G392" i="20"/>
  <c r="M392" i="20" s="1"/>
  <c r="V388" i="20"/>
  <c r="Q388" i="20"/>
  <c r="O388" i="20"/>
  <c r="K388" i="20"/>
  <c r="I388" i="20"/>
  <c r="G388" i="20"/>
  <c r="M388" i="20" s="1"/>
  <c r="V386" i="20"/>
  <c r="Q386" i="20"/>
  <c r="O386" i="20"/>
  <c r="M386" i="20"/>
  <c r="K386" i="20"/>
  <c r="I386" i="20"/>
  <c r="G386" i="20"/>
  <c r="V383" i="20"/>
  <c r="Q383" i="20"/>
  <c r="O383" i="20"/>
  <c r="K383" i="20"/>
  <c r="I383" i="20"/>
  <c r="G383" i="20"/>
  <c r="M383" i="20" s="1"/>
  <c r="V381" i="20"/>
  <c r="Q381" i="20"/>
  <c r="O381" i="20"/>
  <c r="M381" i="20"/>
  <c r="K381" i="20"/>
  <c r="I381" i="20"/>
  <c r="G381" i="20"/>
  <c r="V379" i="20"/>
  <c r="Q379" i="20"/>
  <c r="O379" i="20"/>
  <c r="K379" i="20"/>
  <c r="I379" i="20"/>
  <c r="G379" i="20"/>
  <c r="M379" i="20" s="1"/>
  <c r="V377" i="20"/>
  <c r="Q377" i="20"/>
  <c r="O377" i="20"/>
  <c r="M377" i="20"/>
  <c r="K377" i="20"/>
  <c r="I377" i="20"/>
  <c r="G377" i="20"/>
  <c r="V375" i="20"/>
  <c r="Q375" i="20"/>
  <c r="O375" i="20"/>
  <c r="K375" i="20"/>
  <c r="I375" i="20"/>
  <c r="G375" i="20"/>
  <c r="M375" i="20" s="1"/>
  <c r="V373" i="20"/>
  <c r="Q373" i="20"/>
  <c r="O373" i="20"/>
  <c r="K373" i="20"/>
  <c r="I373" i="20"/>
  <c r="G373" i="20"/>
  <c r="M373" i="20" s="1"/>
  <c r="V371" i="20"/>
  <c r="Q371" i="20"/>
  <c r="O371" i="20"/>
  <c r="M371" i="20"/>
  <c r="K371" i="20"/>
  <c r="I371" i="20"/>
  <c r="G371" i="20"/>
  <c r="V369" i="20"/>
  <c r="Q369" i="20"/>
  <c r="O369" i="20"/>
  <c r="K369" i="20"/>
  <c r="I369" i="20"/>
  <c r="G369" i="20"/>
  <c r="M369" i="20" s="1"/>
  <c r="V367" i="20"/>
  <c r="Q367" i="20"/>
  <c r="O367" i="20"/>
  <c r="M367" i="20"/>
  <c r="K367" i="20"/>
  <c r="I367" i="20"/>
  <c r="G367" i="20"/>
  <c r="V365" i="20"/>
  <c r="Q365" i="20"/>
  <c r="O365" i="20"/>
  <c r="K365" i="20"/>
  <c r="I365" i="20"/>
  <c r="G365" i="20"/>
  <c r="M365" i="20" s="1"/>
  <c r="V363" i="20"/>
  <c r="Q363" i="20"/>
  <c r="O363" i="20"/>
  <c r="M363" i="20"/>
  <c r="K363" i="20"/>
  <c r="I363" i="20"/>
  <c r="G363" i="20"/>
  <c r="V360" i="20"/>
  <c r="Q360" i="20"/>
  <c r="O360" i="20"/>
  <c r="M360" i="20"/>
  <c r="K360" i="20"/>
  <c r="I360" i="20"/>
  <c r="G360" i="20"/>
  <c r="V358" i="20"/>
  <c r="Q358" i="20"/>
  <c r="O358" i="20"/>
  <c r="M358" i="20"/>
  <c r="K358" i="20"/>
  <c r="I358" i="20"/>
  <c r="G358" i="20"/>
  <c r="V355" i="20"/>
  <c r="Q355" i="20"/>
  <c r="O355" i="20"/>
  <c r="K355" i="20"/>
  <c r="I355" i="20"/>
  <c r="G355" i="20"/>
  <c r="M355" i="20" s="1"/>
  <c r="V353" i="20"/>
  <c r="Q353" i="20"/>
  <c r="O353" i="20"/>
  <c r="K353" i="20"/>
  <c r="I353" i="20"/>
  <c r="G353" i="20"/>
  <c r="M353" i="20" s="1"/>
  <c r="V349" i="20"/>
  <c r="Q349" i="20"/>
  <c r="O349" i="20"/>
  <c r="M349" i="20"/>
  <c r="K349" i="20"/>
  <c r="I349" i="20"/>
  <c r="G349" i="20"/>
  <c r="V346" i="20"/>
  <c r="Q346" i="20"/>
  <c r="O346" i="20"/>
  <c r="K346" i="20"/>
  <c r="I346" i="20"/>
  <c r="G346" i="20"/>
  <c r="M346" i="20" s="1"/>
  <c r="V343" i="20"/>
  <c r="Q343" i="20"/>
  <c r="O343" i="20"/>
  <c r="M343" i="20"/>
  <c r="K343" i="20"/>
  <c r="I343" i="20"/>
  <c r="G343" i="20"/>
  <c r="V341" i="20"/>
  <c r="Q341" i="20"/>
  <c r="O341" i="20"/>
  <c r="K341" i="20"/>
  <c r="I341" i="20"/>
  <c r="G341" i="20"/>
  <c r="M341" i="20" s="1"/>
  <c r="V338" i="20"/>
  <c r="Q338" i="20"/>
  <c r="O338" i="20"/>
  <c r="M338" i="20"/>
  <c r="K338" i="20"/>
  <c r="I338" i="20"/>
  <c r="G338" i="20"/>
  <c r="V335" i="20"/>
  <c r="Q335" i="20"/>
  <c r="O335" i="20"/>
  <c r="K335" i="20"/>
  <c r="I335" i="20"/>
  <c r="G335" i="20"/>
  <c r="M335" i="20" s="1"/>
  <c r="V331" i="20"/>
  <c r="Q331" i="20"/>
  <c r="O331" i="20"/>
  <c r="K331" i="20"/>
  <c r="I331" i="20"/>
  <c r="G331" i="20"/>
  <c r="M331" i="20" s="1"/>
  <c r="V328" i="20"/>
  <c r="Q328" i="20"/>
  <c r="O328" i="20"/>
  <c r="M328" i="20"/>
  <c r="K328" i="20"/>
  <c r="I328" i="20"/>
  <c r="G328" i="20"/>
  <c r="V326" i="20"/>
  <c r="Q326" i="20"/>
  <c r="O326" i="20"/>
  <c r="K326" i="20"/>
  <c r="I326" i="20"/>
  <c r="G326" i="20"/>
  <c r="M326" i="20" s="1"/>
  <c r="V323" i="20"/>
  <c r="Q323" i="20"/>
  <c r="O323" i="20"/>
  <c r="M323" i="20"/>
  <c r="K323" i="20"/>
  <c r="I323" i="20"/>
  <c r="G323" i="20"/>
  <c r="V319" i="20"/>
  <c r="Q319" i="20"/>
  <c r="O319" i="20"/>
  <c r="K319" i="20"/>
  <c r="I319" i="20"/>
  <c r="G319" i="20"/>
  <c r="M319" i="20" s="1"/>
  <c r="V314" i="20"/>
  <c r="Q314" i="20"/>
  <c r="O314" i="20"/>
  <c r="O288" i="20" s="1"/>
  <c r="M314" i="20"/>
  <c r="K314" i="20"/>
  <c r="I314" i="20"/>
  <c r="G314" i="20"/>
  <c r="V310" i="20"/>
  <c r="Q310" i="20"/>
  <c r="O310" i="20"/>
  <c r="K310" i="20"/>
  <c r="I310" i="20"/>
  <c r="G310" i="20"/>
  <c r="M310" i="20" s="1"/>
  <c r="V306" i="20"/>
  <c r="Q306" i="20"/>
  <c r="O306" i="20"/>
  <c r="M306" i="20"/>
  <c r="K306" i="20"/>
  <c r="I306" i="20"/>
  <c r="G306" i="20"/>
  <c r="BA301" i="20"/>
  <c r="V300" i="20"/>
  <c r="Q300" i="20"/>
  <c r="O300" i="20"/>
  <c r="K300" i="20"/>
  <c r="I300" i="20"/>
  <c r="G300" i="20"/>
  <c r="M300" i="20" s="1"/>
  <c r="V298" i="20"/>
  <c r="Q298" i="20"/>
  <c r="O298" i="20"/>
  <c r="K298" i="20"/>
  <c r="I298" i="20"/>
  <c r="I288" i="20" s="1"/>
  <c r="G298" i="20"/>
  <c r="M298" i="20" s="1"/>
  <c r="V295" i="20"/>
  <c r="Q295" i="20"/>
  <c r="Q288" i="20" s="1"/>
  <c r="O295" i="20"/>
  <c r="M295" i="20"/>
  <c r="K295" i="20"/>
  <c r="I295" i="20"/>
  <c r="G295" i="20"/>
  <c r="V289" i="20"/>
  <c r="Q289" i="20"/>
  <c r="O289" i="20"/>
  <c r="K289" i="20"/>
  <c r="K288" i="20" s="1"/>
  <c r="I289" i="20"/>
  <c r="G289" i="20"/>
  <c r="G288" i="20" s="1"/>
  <c r="V288" i="20"/>
  <c r="V285" i="20"/>
  <c r="Q285" i="20"/>
  <c r="O285" i="20"/>
  <c r="K285" i="20"/>
  <c r="I285" i="20"/>
  <c r="G285" i="20"/>
  <c r="M285" i="20" s="1"/>
  <c r="V269" i="20"/>
  <c r="Q269" i="20"/>
  <c r="O269" i="20"/>
  <c r="K269" i="20"/>
  <c r="I269" i="20"/>
  <c r="G269" i="20"/>
  <c r="M269" i="20" s="1"/>
  <c r="V266" i="20"/>
  <c r="Q266" i="20"/>
  <c r="O266" i="20"/>
  <c r="K266" i="20"/>
  <c r="I266" i="20"/>
  <c r="G266" i="20"/>
  <c r="M266" i="20" s="1"/>
  <c r="V258" i="20"/>
  <c r="Q258" i="20"/>
  <c r="O258" i="20"/>
  <c r="M258" i="20"/>
  <c r="K258" i="20"/>
  <c r="K233" i="20" s="1"/>
  <c r="I258" i="20"/>
  <c r="G258" i="20"/>
  <c r="V255" i="20"/>
  <c r="Q255" i="20"/>
  <c r="O255" i="20"/>
  <c r="M255" i="20"/>
  <c r="K255" i="20"/>
  <c r="I255" i="20"/>
  <c r="G255" i="20"/>
  <c r="V252" i="20"/>
  <c r="Q252" i="20"/>
  <c r="O252" i="20"/>
  <c r="K252" i="20"/>
  <c r="I252" i="20"/>
  <c r="G252" i="20"/>
  <c r="M252" i="20" s="1"/>
  <c r="V247" i="20"/>
  <c r="Q247" i="20"/>
  <c r="O247" i="20"/>
  <c r="M247" i="20"/>
  <c r="K247" i="20"/>
  <c r="I247" i="20"/>
  <c r="G247" i="20"/>
  <c r="V242" i="20"/>
  <c r="Q242" i="20"/>
  <c r="O242" i="20"/>
  <c r="K242" i="20"/>
  <c r="I242" i="20"/>
  <c r="I233" i="20" s="1"/>
  <c r="G242" i="20"/>
  <c r="M242" i="20" s="1"/>
  <c r="V238" i="20"/>
  <c r="Q238" i="20"/>
  <c r="Q233" i="20" s="1"/>
  <c r="O238" i="20"/>
  <c r="M238" i="20"/>
  <c r="K238" i="20"/>
  <c r="I238" i="20"/>
  <c r="G238" i="20"/>
  <c r="BA235" i="20"/>
  <c r="V234" i="20"/>
  <c r="V233" i="20" s="1"/>
  <c r="Q234" i="20"/>
  <c r="O234" i="20"/>
  <c r="K234" i="20"/>
  <c r="I234" i="20"/>
  <c r="G234" i="20"/>
  <c r="G233" i="20" s="1"/>
  <c r="O233" i="20"/>
  <c r="V230" i="20"/>
  <c r="Q230" i="20"/>
  <c r="O230" i="20"/>
  <c r="M230" i="20"/>
  <c r="K230" i="20"/>
  <c r="I230" i="20"/>
  <c r="G230" i="20"/>
  <c r="V228" i="20"/>
  <c r="Q228" i="20"/>
  <c r="O228" i="20"/>
  <c r="M228" i="20"/>
  <c r="K228" i="20"/>
  <c r="I228" i="20"/>
  <c r="G228" i="20"/>
  <c r="BA225" i="20"/>
  <c r="V224" i="20"/>
  <c r="Q224" i="20"/>
  <c r="O224" i="20"/>
  <c r="K224" i="20"/>
  <c r="I224" i="20"/>
  <c r="G224" i="20"/>
  <c r="M224" i="20" s="1"/>
  <c r="BA220" i="20"/>
  <c r="V219" i="20"/>
  <c r="Q219" i="20"/>
  <c r="O219" i="20"/>
  <c r="K219" i="20"/>
  <c r="K193" i="20" s="1"/>
  <c r="I219" i="20"/>
  <c r="G219" i="20"/>
  <c r="M219" i="20" s="1"/>
  <c r="V217" i="20"/>
  <c r="Q217" i="20"/>
  <c r="O217" i="20"/>
  <c r="M217" i="20"/>
  <c r="K217" i="20"/>
  <c r="I217" i="20"/>
  <c r="G217" i="20"/>
  <c r="V214" i="20"/>
  <c r="Q214" i="20"/>
  <c r="O214" i="20"/>
  <c r="K214" i="20"/>
  <c r="I214" i="20"/>
  <c r="G214" i="20"/>
  <c r="M214" i="20" s="1"/>
  <c r="V211" i="20"/>
  <c r="Q211" i="20"/>
  <c r="O211" i="20"/>
  <c r="M211" i="20"/>
  <c r="K211" i="20"/>
  <c r="I211" i="20"/>
  <c r="G211" i="20"/>
  <c r="V208" i="20"/>
  <c r="Q208" i="20"/>
  <c r="O208" i="20"/>
  <c r="M208" i="20"/>
  <c r="K208" i="20"/>
  <c r="I208" i="20"/>
  <c r="G208" i="20"/>
  <c r="V206" i="20"/>
  <c r="Q206" i="20"/>
  <c r="O206" i="20"/>
  <c r="M206" i="20"/>
  <c r="K206" i="20"/>
  <c r="I206" i="20"/>
  <c r="G206" i="20"/>
  <c r="V202" i="20"/>
  <c r="Q202" i="20"/>
  <c r="O202" i="20"/>
  <c r="K202" i="20"/>
  <c r="I202" i="20"/>
  <c r="G202" i="20"/>
  <c r="M202" i="20" s="1"/>
  <c r="V198" i="20"/>
  <c r="Q198" i="20"/>
  <c r="O198" i="20"/>
  <c r="O193" i="20" s="1"/>
  <c r="M198" i="20"/>
  <c r="K198" i="20"/>
  <c r="I198" i="20"/>
  <c r="G198" i="20"/>
  <c r="G193" i="20" s="1"/>
  <c r="V194" i="20"/>
  <c r="V193" i="20" s="1"/>
  <c r="Q194" i="20"/>
  <c r="Q193" i="20" s="1"/>
  <c r="O194" i="20"/>
  <c r="K194" i="20"/>
  <c r="I194" i="20"/>
  <c r="G194" i="20"/>
  <c r="M194" i="20" s="1"/>
  <c r="I193" i="20"/>
  <c r="V191" i="20"/>
  <c r="V180" i="20" s="1"/>
  <c r="Q191" i="20"/>
  <c r="O191" i="20"/>
  <c r="M191" i="20"/>
  <c r="K191" i="20"/>
  <c r="I191" i="20"/>
  <c r="G191" i="20"/>
  <c r="V187" i="20"/>
  <c r="Q187" i="20"/>
  <c r="O187" i="20"/>
  <c r="K187" i="20"/>
  <c r="K180" i="20" s="1"/>
  <c r="I187" i="20"/>
  <c r="G187" i="20"/>
  <c r="G180" i="20" s="1"/>
  <c r="BA184" i="20"/>
  <c r="V183" i="20"/>
  <c r="Q183" i="20"/>
  <c r="O183" i="20"/>
  <c r="O180" i="20" s="1"/>
  <c r="M183" i="20"/>
  <c r="K183" i="20"/>
  <c r="I183" i="20"/>
  <c r="G183" i="20"/>
  <c r="V181" i="20"/>
  <c r="Q181" i="20"/>
  <c r="O181" i="20"/>
  <c r="M181" i="20"/>
  <c r="K181" i="20"/>
  <c r="I181" i="20"/>
  <c r="I180" i="20" s="1"/>
  <c r="G181" i="20"/>
  <c r="Q180" i="20"/>
  <c r="V176" i="20"/>
  <c r="Q176" i="20"/>
  <c r="O176" i="20"/>
  <c r="M176" i="20"/>
  <c r="K176" i="20"/>
  <c r="I176" i="20"/>
  <c r="G176" i="20"/>
  <c r="V172" i="20"/>
  <c r="V171" i="20" s="1"/>
  <c r="Q172" i="20"/>
  <c r="O172" i="20"/>
  <c r="O171" i="20" s="1"/>
  <c r="M172" i="20"/>
  <c r="M171" i="20" s="1"/>
  <c r="K172" i="20"/>
  <c r="K171" i="20" s="1"/>
  <c r="I172" i="20"/>
  <c r="I171" i="20" s="1"/>
  <c r="G172" i="20"/>
  <c r="G171" i="20" s="1"/>
  <c r="Q171" i="20"/>
  <c r="V168" i="20"/>
  <c r="Q168" i="20"/>
  <c r="O168" i="20"/>
  <c r="K168" i="20"/>
  <c r="I168" i="20"/>
  <c r="G168" i="20"/>
  <c r="M168" i="20" s="1"/>
  <c r="V165" i="20"/>
  <c r="Q165" i="20"/>
  <c r="O165" i="20"/>
  <c r="M165" i="20"/>
  <c r="K165" i="20"/>
  <c r="I165" i="20"/>
  <c r="G165" i="20"/>
  <c r="V162" i="20"/>
  <c r="Q162" i="20"/>
  <c r="O162" i="20"/>
  <c r="K162" i="20"/>
  <c r="I162" i="20"/>
  <c r="G162" i="20"/>
  <c r="M162" i="20" s="1"/>
  <c r="V157" i="20"/>
  <c r="Q157" i="20"/>
  <c r="O157" i="20"/>
  <c r="M157" i="20"/>
  <c r="K157" i="20"/>
  <c r="I157" i="20"/>
  <c r="G157" i="20"/>
  <c r="V153" i="20"/>
  <c r="Q153" i="20"/>
  <c r="O153" i="20"/>
  <c r="K153" i="20"/>
  <c r="I153" i="20"/>
  <c r="G153" i="20"/>
  <c r="M153" i="20" s="1"/>
  <c r="V150" i="20"/>
  <c r="Q150" i="20"/>
  <c r="O150" i="20"/>
  <c r="M150" i="20"/>
  <c r="K150" i="20"/>
  <c r="I150" i="20"/>
  <c r="G150" i="20"/>
  <c r="V146" i="20"/>
  <c r="Q146" i="20"/>
  <c r="O146" i="20"/>
  <c r="K146" i="20"/>
  <c r="I146" i="20"/>
  <c r="G146" i="20"/>
  <c r="M146" i="20" s="1"/>
  <c r="V131" i="20"/>
  <c r="Q131" i="20"/>
  <c r="O131" i="20"/>
  <c r="K131" i="20"/>
  <c r="I131" i="20"/>
  <c r="G131" i="20"/>
  <c r="M131" i="20" s="1"/>
  <c r="V127" i="20"/>
  <c r="Q127" i="20"/>
  <c r="O127" i="20"/>
  <c r="M127" i="20"/>
  <c r="K127" i="20"/>
  <c r="I127" i="20"/>
  <c r="G127" i="20"/>
  <c r="V123" i="20"/>
  <c r="Q123" i="20"/>
  <c r="O123" i="20"/>
  <c r="K123" i="20"/>
  <c r="I123" i="20"/>
  <c r="G123" i="20"/>
  <c r="M123" i="20" s="1"/>
  <c r="V118" i="20"/>
  <c r="Q118" i="20"/>
  <c r="O118" i="20"/>
  <c r="M118" i="20"/>
  <c r="K118" i="20"/>
  <c r="I118" i="20"/>
  <c r="G118" i="20"/>
  <c r="V115" i="20"/>
  <c r="Q115" i="20"/>
  <c r="O115" i="20"/>
  <c r="M115" i="20"/>
  <c r="K115" i="20"/>
  <c r="I115" i="20"/>
  <c r="G115" i="20"/>
  <c r="V111" i="20"/>
  <c r="Q111" i="20"/>
  <c r="Q62" i="20" s="1"/>
  <c r="O111" i="20"/>
  <c r="M111" i="20"/>
  <c r="K111" i="20"/>
  <c r="I111" i="20"/>
  <c r="G111" i="20"/>
  <c r="V106" i="20"/>
  <c r="Q106" i="20"/>
  <c r="O106" i="20"/>
  <c r="K106" i="20"/>
  <c r="I106" i="20"/>
  <c r="G106" i="20"/>
  <c r="M106" i="20" s="1"/>
  <c r="V96" i="20"/>
  <c r="Q96" i="20"/>
  <c r="O96" i="20"/>
  <c r="M96" i="20"/>
  <c r="K96" i="20"/>
  <c r="I96" i="20"/>
  <c r="G96" i="20"/>
  <c r="BA91" i="20"/>
  <c r="V90" i="20"/>
  <c r="Q90" i="20"/>
  <c r="O90" i="20"/>
  <c r="K90" i="20"/>
  <c r="I90" i="20"/>
  <c r="G90" i="20"/>
  <c r="M90" i="20" s="1"/>
  <c r="BA86" i="20"/>
  <c r="V85" i="20"/>
  <c r="Q85" i="20"/>
  <c r="O85" i="20"/>
  <c r="M85" i="20"/>
  <c r="K85" i="20"/>
  <c r="I85" i="20"/>
  <c r="G85" i="20"/>
  <c r="BA81" i="20"/>
  <c r="V80" i="20"/>
  <c r="Q80" i="20"/>
  <c r="O80" i="20"/>
  <c r="K80" i="20"/>
  <c r="I80" i="20"/>
  <c r="G80" i="20"/>
  <c r="M80" i="20" s="1"/>
  <c r="BA77" i="20"/>
  <c r="V76" i="20"/>
  <c r="Q76" i="20"/>
  <c r="O76" i="20"/>
  <c r="M76" i="20"/>
  <c r="K76" i="20"/>
  <c r="I76" i="20"/>
  <c r="G76" i="20"/>
  <c r="BA73" i="20"/>
  <c r="V72" i="20"/>
  <c r="Q72" i="20"/>
  <c r="O72" i="20"/>
  <c r="K72" i="20"/>
  <c r="I72" i="20"/>
  <c r="G72" i="20"/>
  <c r="M72" i="20" s="1"/>
  <c r="BA69" i="20"/>
  <c r="V68" i="20"/>
  <c r="Q68" i="20"/>
  <c r="O68" i="20"/>
  <c r="M68" i="20"/>
  <c r="K68" i="20"/>
  <c r="I68" i="20"/>
  <c r="I62" i="20" s="1"/>
  <c r="G68" i="20"/>
  <c r="BA64" i="20"/>
  <c r="V63" i="20"/>
  <c r="V62" i="20" s="1"/>
  <c r="Q63" i="20"/>
  <c r="O63" i="20"/>
  <c r="O62" i="20" s="1"/>
  <c r="K63" i="20"/>
  <c r="I63" i="20"/>
  <c r="G63" i="20"/>
  <c r="M63" i="20" s="1"/>
  <c r="K62" i="20"/>
  <c r="G62" i="20"/>
  <c r="V59" i="20"/>
  <c r="Q59" i="20"/>
  <c r="O59" i="20"/>
  <c r="M59" i="20"/>
  <c r="K59" i="20"/>
  <c r="I59" i="20"/>
  <c r="G59" i="20"/>
  <c r="V54" i="20"/>
  <c r="Q54" i="20"/>
  <c r="O54" i="20"/>
  <c r="K54" i="20"/>
  <c r="I54" i="20"/>
  <c r="G54" i="20"/>
  <c r="M54" i="20" s="1"/>
  <c r="V51" i="20"/>
  <c r="Q51" i="20"/>
  <c r="O51" i="20"/>
  <c r="M51" i="20"/>
  <c r="K51" i="20"/>
  <c r="I51" i="20"/>
  <c r="G51" i="20"/>
  <c r="V47" i="20"/>
  <c r="Q47" i="20"/>
  <c r="O47" i="20"/>
  <c r="M47" i="20"/>
  <c r="K47" i="20"/>
  <c r="I47" i="20"/>
  <c r="G47" i="20"/>
  <c r="V43" i="20"/>
  <c r="Q43" i="20"/>
  <c r="Q33" i="20" s="1"/>
  <c r="O43" i="20"/>
  <c r="M43" i="20"/>
  <c r="K43" i="20"/>
  <c r="I43" i="20"/>
  <c r="G43" i="20"/>
  <c r="V39" i="20"/>
  <c r="Q39" i="20"/>
  <c r="O39" i="20"/>
  <c r="K39" i="20"/>
  <c r="I39" i="20"/>
  <c r="G39" i="20"/>
  <c r="M39" i="20" s="1"/>
  <c r="V34" i="20"/>
  <c r="V33" i="20" s="1"/>
  <c r="Q34" i="20"/>
  <c r="O34" i="20"/>
  <c r="O33" i="20" s="1"/>
  <c r="M34" i="20"/>
  <c r="K34" i="20"/>
  <c r="K33" i="20" s="1"/>
  <c r="I34" i="20"/>
  <c r="I33" i="20" s="1"/>
  <c r="G34" i="20"/>
  <c r="G33" i="20" s="1"/>
  <c r="V30" i="20"/>
  <c r="Q30" i="20"/>
  <c r="O30" i="20"/>
  <c r="K30" i="20"/>
  <c r="I30" i="20"/>
  <c r="G30" i="20"/>
  <c r="M30" i="20" s="1"/>
  <c r="BA27" i="20"/>
  <c r="V26" i="20"/>
  <c r="Q26" i="20"/>
  <c r="O26" i="20"/>
  <c r="M26" i="20"/>
  <c r="K26" i="20"/>
  <c r="I26" i="20"/>
  <c r="G26" i="20"/>
  <c r="V21" i="20"/>
  <c r="Q21" i="20"/>
  <c r="O21" i="20"/>
  <c r="K21" i="20"/>
  <c r="I21" i="20"/>
  <c r="I8" i="20" s="1"/>
  <c r="G21" i="20"/>
  <c r="M21" i="20" s="1"/>
  <c r="V13" i="20"/>
  <c r="Q13" i="20"/>
  <c r="Q8" i="20" s="1"/>
  <c r="O13" i="20"/>
  <c r="M13" i="20"/>
  <c r="K13" i="20"/>
  <c r="I13" i="20"/>
  <c r="G13" i="20"/>
  <c r="BA10" i="20"/>
  <c r="V9" i="20"/>
  <c r="Q9" i="20"/>
  <c r="O9" i="20"/>
  <c r="K9" i="20"/>
  <c r="K8" i="20" s="1"/>
  <c r="I9" i="20"/>
  <c r="G9" i="20"/>
  <c r="AF605" i="20" s="1"/>
  <c r="V8" i="20"/>
  <c r="O8" i="20"/>
  <c r="G84" i="21" l="1"/>
  <c r="I18" i="1" s="1"/>
  <c r="M591" i="20"/>
  <c r="M419" i="20"/>
  <c r="M497" i="20"/>
  <c r="M549" i="20"/>
  <c r="M33" i="20"/>
  <c r="M193" i="20"/>
  <c r="M62" i="20"/>
  <c r="M446" i="20"/>
  <c r="M430" i="20" s="1"/>
  <c r="G549" i="20"/>
  <c r="G591" i="20"/>
  <c r="M9" i="20"/>
  <c r="M8" i="20" s="1"/>
  <c r="M187" i="20"/>
  <c r="M180" i="20" s="1"/>
  <c r="M289" i="20"/>
  <c r="M288" i="20" s="1"/>
  <c r="M234" i="20"/>
  <c r="M233" i="20" s="1"/>
  <c r="M399" i="20"/>
  <c r="M398" i="20" s="1"/>
  <c r="G8" i="20"/>
  <c r="G605" i="20" l="1"/>
  <c r="I16" i="1" s="1"/>
  <c r="G78" i="19" l="1"/>
  <c r="G76" i="19"/>
  <c r="G74" i="19"/>
  <c r="G72" i="19"/>
  <c r="G70" i="19"/>
  <c r="G68" i="19"/>
  <c r="G66" i="19"/>
  <c r="G64" i="19"/>
  <c r="G62" i="19"/>
  <c r="G60" i="19"/>
  <c r="G58" i="19"/>
  <c r="G56" i="19"/>
  <c r="G54" i="19"/>
  <c r="G52" i="19"/>
  <c r="G50" i="19"/>
  <c r="G48" i="19"/>
  <c r="G46" i="19"/>
  <c r="G44" i="19"/>
  <c r="G42" i="19"/>
  <c r="G40" i="19"/>
  <c r="G38" i="19"/>
  <c r="G36" i="19"/>
  <c r="G34" i="19"/>
  <c r="G32" i="19"/>
  <c r="G30" i="19"/>
  <c r="G28" i="19"/>
  <c r="G15" i="19"/>
  <c r="G27" i="19" l="1"/>
  <c r="G18" i="19"/>
  <c r="G8" i="19"/>
  <c r="G81" i="19" l="1"/>
  <c r="I17" i="1" s="1"/>
  <c r="F40" i="1"/>
  <c r="H41" i="1"/>
  <c r="J26" i="1"/>
  <c r="J24" i="1"/>
  <c r="G36" i="1"/>
  <c r="F36" i="1"/>
  <c r="J21" i="1"/>
  <c r="J22" i="1"/>
  <c r="J23" i="1"/>
  <c r="J25" i="1"/>
  <c r="E22" i="1"/>
  <c r="E24" i="1"/>
  <c r="I19" i="1" l="1"/>
  <c r="G23" i="1" s="1"/>
  <c r="G25" i="1" s="1"/>
  <c r="G26" i="1" s="1"/>
  <c r="F37" i="1"/>
  <c r="F39" i="1"/>
  <c r="F41" i="1" l="1"/>
  <c r="G40" i="1"/>
  <c r="I40" i="1" s="1"/>
  <c r="G39" i="1"/>
  <c r="I39" i="1" s="1"/>
  <c r="G37" i="1"/>
  <c r="G41" i="1" s="1"/>
  <c r="A25" i="1" l="1"/>
  <c r="I37" i="1"/>
  <c r="I41" i="1" s="1"/>
  <c r="J37" i="1" l="1"/>
  <c r="J41" i="1" s="1"/>
  <c r="J40" i="1"/>
  <c r="J39" i="1"/>
  <c r="A26" i="1"/>
  <c r="G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S6" authorId="0" shapeId="0" xr:uid="{5787AAF4-A35F-41D3-A1A3-569EF9699A5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28BB56A-DD1D-4624-8884-5EACB9C6B3F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I6" authorId="0" shapeId="0" xr:uid="{2FE90FAA-5649-483C-80B6-A99D3474CAA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J6" authorId="0" shapeId="0" xr:uid="{A16CBF44-847B-4B20-B042-9CCD332F89A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I6" authorId="0" shapeId="0" xr:uid="{8F832B3B-620D-4670-B756-ED11C5E21E6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J6" authorId="0" shapeId="0" xr:uid="{8746F920-4D7C-4870-84A9-30E836A84AD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<sst xmlns="http://schemas.openxmlformats.org/spreadsheetml/2006/main" count="2638" uniqueCount="877">
  <si>
    <t>%</t>
  </si>
  <si>
    <t>Cena celkem</t>
  </si>
  <si>
    <t>Za zhotovitele</t>
  </si>
  <si>
    <t>Za objednatele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</si>
  <si>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</si>
  <si>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</si>
  <si>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</si>
  <si>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</si>
  <si>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</si>
  <si>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</si>
  <si>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</si>
  <si>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</si>
  <si>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</si>
  <si>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</si>
  <si>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</si>
  <si>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</si>
  <si>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</si>
  <si>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</si>
  <si>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</si>
  <si>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</si>
  <si>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</si>
  <si>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</si>
  <si>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</si>
  <si>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</si>
  <si>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</si>
  <si>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</si>
  <si>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</si>
  <si>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</si>
  <si>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</si>
  <si>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</si>
  <si>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</si>
  <si>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</si>
  <si>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</si>
  <si>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</si>
  <si>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</si>
  <si>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</si>
  <si>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</si>
  <si>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Zadavatel</t>
  </si>
  <si>
    <t>11353/01</t>
  </si>
  <si>
    <t>ASŘ</t>
  </si>
  <si>
    <t>01</t>
  </si>
  <si>
    <t>Revitalizace fasády</t>
  </si>
  <si>
    <t>Objekt:</t>
  </si>
  <si>
    <t>Rozpočet:</t>
  </si>
  <si>
    <t>11353</t>
  </si>
  <si>
    <t>ZŠ Svobodné Dvory, Hradec Králové</t>
  </si>
  <si>
    <t>Stavba</t>
  </si>
  <si>
    <t>Stavební objekt</t>
  </si>
  <si>
    <t>Celkem za stavbu</t>
  </si>
  <si>
    <t>CZK</t>
  </si>
  <si>
    <t>1</t>
  </si>
  <si>
    <t>Zemní práce</t>
  </si>
  <si>
    <t>2</t>
  </si>
  <si>
    <t>Základy a zvláštní zakládání</t>
  </si>
  <si>
    <t>29</t>
  </si>
  <si>
    <t>Sanace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</si>
  <si>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</si>
  <si>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</si>
  <si>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</si>
  <si>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</si>
  <si>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</si>
  <si>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</si>
  <si>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</si>
  <si>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</si>
  <si>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9</t>
  </si>
  <si>
    <t>Ostatní konstrukce, bourání</t>
  </si>
  <si>
    <t>99</t>
  </si>
  <si>
    <t>Staveništní přesun hmot</t>
  </si>
  <si>
    <t>711</t>
  </si>
  <si>
    <t>Izolace proti vodě</t>
  </si>
  <si>
    <t>713</t>
  </si>
  <si>
    <t>Izolace tepelné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</si>
  <si>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</si>
  <si>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</si>
  <si>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</si>
  <si>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</si>
  <si>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</si>
  <si>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</si>
  <si>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</si>
  <si>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</si>
  <si>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</si>
  <si>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</si>
  <si>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</si>
  <si>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</si>
  <si>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</si>
  <si>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</si>
  <si>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</si>
  <si>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</si>
  <si>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</si>
  <si>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</si>
  <si>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</si>
  <si>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</si>
  <si>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</si>
  <si>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</si>
  <si>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</si>
  <si>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</si>
  <si>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</si>
  <si>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</si>
  <si>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</si>
  <si>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</si>
  <si>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</si>
  <si>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</si>
  <si>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</si>
  <si>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</si>
  <si>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</si>
  <si>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</si>
  <si>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</si>
  <si>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</si>
  <si>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</si>
  <si>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</si>
  <si>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</si>
  <si>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</si>
  <si>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</si>
  <si>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</si>
  <si>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</si>
  <si>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</si>
  <si>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</si>
  <si>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</si>
  <si>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</si>
  <si>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121101103R00</t>
  </si>
  <si>
    <t>Sejmutí ornice s přemístěním na vzdálenost přes 100 do 250 m</t>
  </si>
  <si>
    <t>m3</t>
  </si>
  <si>
    <t>800-1</t>
  </si>
  <si>
    <t>RTS 24/ II</t>
  </si>
  <si>
    <t>Práce</t>
  </si>
  <si>
    <t>Běžná</t>
  </si>
  <si>
    <t>POL1_</t>
  </si>
  <si>
    <t>nebo lesní půdy, s vodorovným přemístěním na hromady v místě upotřebení nebo na dočasné či trvalé skládky se složením</t>
  </si>
  <si>
    <t>SPI</t>
  </si>
  <si>
    <t>83*0,2</t>
  </si>
  <si>
    <t>VV</t>
  </si>
  <si>
    <t>SPU</t>
  </si>
  <si>
    <t>139601102R00</t>
  </si>
  <si>
    <t>Ruční výkop jam, rýh a šachet v hornině 3</t>
  </si>
  <si>
    <t>s přehozením na vzdálenost do 5 m nebo s naložením na ruční dopravní prostředek</t>
  </si>
  <si>
    <t>(6,6+3+6,6+2+13,833+3+2+4+2+3+5,9)*0,8*0,8</t>
  </si>
  <si>
    <t>9,2*1,2*0,8+5,5*1,5*0,8+2,4*1*0,8+13,155*1,2*0,8+11,75*1,2*0,8</t>
  </si>
  <si>
    <t>(5,46+12,8)*1,2*0,8+(0,98+10,26+1,59+10,32+2,2*2+13,1)*0,8*0,8</t>
  </si>
  <si>
    <t>26,06*1,2*0,8+(14,1+1,477)*0,8*0,8</t>
  </si>
  <si>
    <t>schodiště : 1*0,3*0,8*2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</si>
  <si>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</si>
  <si>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</si>
  <si>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</si>
  <si>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</si>
  <si>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</si>
  <si>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k11 : 153,5104</t>
  </si>
  <si>
    <t>181301103R00</t>
  </si>
  <si>
    <t>Rozprostření a urovnání ornice v rovině v souvislé ploše do 500 m2, tloušťka vrstvy přes 150 do 200 mm</t>
  </si>
  <si>
    <t>m2</t>
  </si>
  <si>
    <t>s případným nutným přemístěním hromad nebo dočasných skládek na místo potřeby ze vzdálenosti do 30 m, v rovině nebo ve svahu do 1 : 5,</t>
  </si>
  <si>
    <t>k10 : 90</t>
  </si>
  <si>
    <t>180400020RA0</t>
  </si>
  <si>
    <t>Založení trávníku s dodáním osiva parkového, v rovině</t>
  </si>
  <si>
    <t>AP-HSV</t>
  </si>
  <si>
    <t>Agregovaná položka</t>
  </si>
  <si>
    <t>POL2_</t>
  </si>
  <si>
    <t>Včetně prvního pokosení, naložení odpadu a odvezení do 20 km, se složením.</t>
  </si>
  <si>
    <t>212312111R00</t>
  </si>
  <si>
    <t>Lože pro trativody z betonu prostého</t>
  </si>
  <si>
    <t>800-2</t>
  </si>
  <si>
    <t>Včetně vyčištění dna rýh.</t>
  </si>
  <si>
    <t>f16 : 70*0,8*0,15</t>
  </si>
  <si>
    <t>88,9416/0,6*0,03</t>
  </si>
  <si>
    <t>212532111R00</t>
  </si>
  <si>
    <t>Lože pro trativody z kameniva hrubého drceného frskce 16-32 mm</t>
  </si>
  <si>
    <t>k02 : 70*0,5*0,225</t>
  </si>
  <si>
    <t>212971110R00</t>
  </si>
  <si>
    <t xml:space="preserve">Zřízení opláštění odvod. trativodů z geotextilie o sklonu do 2,5,  </t>
  </si>
  <si>
    <t>v rýze nebo v zářezu se stěnami,</t>
  </si>
  <si>
    <t>d15 : 70*2</t>
  </si>
  <si>
    <t>274321411R00</t>
  </si>
  <si>
    <t>Beton základových pasů železový třídy C 25/30</t>
  </si>
  <si>
    <t>801-1</t>
  </si>
  <si>
    <t>včetně dodávky a uložení betonu, bez výztuže</t>
  </si>
  <si>
    <t>b17 : 1*0,3*0,8*2</t>
  </si>
  <si>
    <t>274361821R00</t>
  </si>
  <si>
    <t>Výztuž a svařované sítě základových pasů výztuž, z oceli 10505,  ,  , Výztuž ocelová betonářská - tyč; úprava: stříhaná, ohýbaná; povrch: žebírkový; značka: B500B (1.0439); d = 12,0 mm</t>
  </si>
  <si>
    <t>t</t>
  </si>
  <si>
    <t>821-1</t>
  </si>
  <si>
    <t>0,48*0,08</t>
  </si>
  <si>
    <t>631313611R00</t>
  </si>
  <si>
    <t xml:space="preserve">Mazanina z betonu prostého tl. přes 80 do 120 mm třídy C 16/20 ,  </t>
  </si>
  <si>
    <t>(z kameniva) hlazená dřevěným hladítkem</t>
  </si>
  <si>
    <t>Včetně vytvoření dilatačních spár, bez zaplnění.</t>
  </si>
  <si>
    <t>b09 : 6,3*0,3*0,1+1*0,3*0,1*2</t>
  </si>
  <si>
    <t>69366198R</t>
  </si>
  <si>
    <t>Geosyntetika typ: geotextilie; netkaná; materiál: PP; tl (2 kPa) = 2,9 mm; plošná hmotnost = 300 g/m2; Pevnost v tahu podélně = 20,0 kN/m; Pevnost v tahu příčně = 11,5 kN/m</t>
  </si>
  <si>
    <t>SPCM</t>
  </si>
  <si>
    <t>Specifikace</t>
  </si>
  <si>
    <t>POL3_</t>
  </si>
  <si>
    <t>d15 : 140*1,1</t>
  </si>
  <si>
    <t>281606143R00</t>
  </si>
  <si>
    <t>Injektování zdiva proti vzlínající vlhkosti cihelného, hloubka vrtu 300 mm, plošnou beztlakovou krémovou injektáží, dvousložkovou krystalickou injektážní hmotou na bázi silikonátů a esterů</t>
  </si>
  <si>
    <t>801-4</t>
  </si>
  <si>
    <t>Vyvrtání otvorů cca 55 ks/m2 ve spáře zdiva, vyčištění vrtu od hrubých nečistot, zaplnění otvorů injektážní pastou. Aplikace tlakovou pistolí. Uzavření vyplněných otvorů těsnicí maltou.</t>
  </si>
  <si>
    <t>Měrnou jednotkou je pohledová plocha zdiva.</t>
  </si>
  <si>
    <t>in3 : (32+11,8)*3</t>
  </si>
  <si>
    <t>281606204R00</t>
  </si>
  <si>
    <t>Injektování zdiva proti vzlínající vlhkosti cihelného, tloušťky do 450 mm, nízkotlakovou injektáží, bez dodávky injektážní hmoty</t>
  </si>
  <si>
    <t>m</t>
  </si>
  <si>
    <t>Vyvrtání otvorů (10 ks/m zdi), vyčištění vrtu od hrubých nečistot, osazení pakrů, nízkotlaká injektáž do 10 bar. Aplikce injektážním zařízením.</t>
  </si>
  <si>
    <t>26,864*0,3</t>
  </si>
  <si>
    <t>281606205R00</t>
  </si>
  <si>
    <t>Injektování zdiva proti vzlínající vlhkosti cihelného, tloušťky do 600 mm, nízkotlakovou injektáží, bez dodávky injektážní hmoty</t>
  </si>
  <si>
    <t>80,559*0,3</t>
  </si>
  <si>
    <t>281606206R00</t>
  </si>
  <si>
    <t>Injektování zdiva proti vzlínající vlhkosti cihelného, tloušťky do 750 mm, nízkotlakovou injektáží, bez dodávky injektážní hmoty</t>
  </si>
  <si>
    <t>134,004*0,3</t>
  </si>
  <si>
    <t>281606211R00</t>
  </si>
  <si>
    <t>Injektování zdiva proti vzlínající vlhkosti cihelného, tloušťky do 400 mm, nízkotlakovou injektáží, silikonovou injektážní hmotou</t>
  </si>
  <si>
    <t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t>
  </si>
  <si>
    <t>2,15+2,75+3,555+3,05*4+0,889+2,32</t>
  </si>
  <si>
    <t>281606212R00</t>
  </si>
  <si>
    <t>Injektování zdiva proti vzlínající vlhkosti cihelného, tloušťky do 600 mm, nízkotlakovou injektáží, silikonovou injektážní hmotou</t>
  </si>
  <si>
    <t>3,156*2+5,601+2,7+6,928*2+3,5*2+1,5*2+3,6+3,05+3,34+3,32+10,26+10,32+2,2</t>
  </si>
  <si>
    <t>3*2</t>
  </si>
  <si>
    <t>281606213R00</t>
  </si>
  <si>
    <t>Injektování zdiva proti vzlínající vlhkosti cihelného, tloušťky do 800 mm, nízkotlakovou injektáží, silikonovou injektážní hmotou</t>
  </si>
  <si>
    <t>5,601+7,45+25,423+6,928*2+19,709+7,5</t>
  </si>
  <si>
    <t>13,115+9,35+2,14+0,31+12,8+0,98+1,57+2,2</t>
  </si>
  <si>
    <t>3*4</t>
  </si>
  <si>
    <t>319201311R00</t>
  </si>
  <si>
    <t>Vyrovnání nerovného povrchu jakoukoliv maltou  do 30 mm</t>
  </si>
  <si>
    <t>vnitřního i vnějšího zdiva, bez odsekání vadných cihel, bez pomocného lešení,</t>
  </si>
  <si>
    <t>so1 (st01) : 88,9416</t>
  </si>
  <si>
    <t>so2 (st02) : (3,156*2+6,601+13,833+3,5*2+1,5*2+3,6+5,9+7,578+3,72)*0,4+1*0,2</t>
  </si>
  <si>
    <t>(6,6+1)*1,2+3,34*3+13,115*1,2+(9,35+2,14+0,31+3,32+12,8+0,98+10,26+1,57+2,2)*0,4+2,2*0,6+10,32*0,3+13,1*0,3+26,06*0,4+12,1*0,85+1,477*0,85</t>
  </si>
  <si>
    <t>so2 vnitřní : (5,601+2,656+0,65+2,15+3,555+0,5+0,75+0,15+2,6+3,555+0,15+6,798+10,089+6,928)*2*0,4</t>
  </si>
  <si>
    <t>(6,846+3,015*2+3,05*2+3,694+1,65*2+2,32+1,65*2+0,7+3,05*2+1,65+2,91+3,05+2,7+2,55+2,15+3,094+4,964)*0,4</t>
  </si>
  <si>
    <t>(2,32+1,3+0,889+1,3)*2*0,4</t>
  </si>
  <si>
    <t>(6,846+3,694+2,32+0,889+1,65+2,91+3,05+2,7+2,55+2,15+3,094+4,964)*3</t>
  </si>
  <si>
    <t>319211311RT4</t>
  </si>
  <si>
    <t>Utěsnění zdiva - vytmelení zdiva těsnicí maltou, spotř.do 10 kg/m2, včetně dodávky</t>
  </si>
  <si>
    <t>so1 : 88,9416</t>
  </si>
  <si>
    <t>so2 : 23,2176+82,36045</t>
  </si>
  <si>
    <t>so2 : 36,9056+24,5832+4,6472+110,451</t>
  </si>
  <si>
    <t>319211331RT4</t>
  </si>
  <si>
    <t>Utěsnění zdiva - fabion z těsnicí malty v koutu podlahy r 25 mm</t>
  </si>
  <si>
    <t>so1 : 6,6+3+6,6+2+13,833+3+2+4+2+3+5,9+11,298+3,34+13,115+9,35+0,31+12,8+10,26+10,32+13,1+2,2*2+1,57+0,98+3,32+2,14</t>
  </si>
  <si>
    <t>so2 : 3,156*2+6,601+13,833+3,5*2+1,5*2+3,6+5,9+7,578+3,72+6,6+1+3,34+13,115+9,35+2,14+0,31+3,32+12,8+0,98+10,26+1,57+2,2+2,2+10,32+13,1+26,06+12,1+1,477</t>
  </si>
  <si>
    <t>319211332RT4</t>
  </si>
  <si>
    <t>Utěsnění zdiva - fabion z těsnicí malty v koutu podlahy r 50 mm</t>
  </si>
  <si>
    <t>so2 vnitřní : (5,601+2,656+0,65+2,55+2,7+2,15+3,555+0,5+0,75+0,15+2,15+3,094+2,6+3,555+0,15+4,964+6,798+10,089+6,928+6,846+3,015+3,05+3,694+1,65+2,32+1,65+0,7+3,05+1,65+2,91+3,05+2,32+1,3+0,889+1,3)*2</t>
  </si>
  <si>
    <t>602034103RT1</t>
  </si>
  <si>
    <t xml:space="preserve">Omítka stěn z hotových směsí postřik,  , sanační, spotřeba 4 kg/ m2,  </t>
  </si>
  <si>
    <t>po jednotlivých vrstvách</t>
  </si>
  <si>
    <t>so3-so2 : 274,0498-176,587</t>
  </si>
  <si>
    <t>187,6935-105,57805</t>
  </si>
  <si>
    <t>602034103RT3</t>
  </si>
  <si>
    <t xml:space="preserve">Omítka stěn z hotových směsí postřik,  , sanační, spotřeba 6 kg/ m2,  </t>
  </si>
  <si>
    <t>so2 : 176,587+105,57805</t>
  </si>
  <si>
    <t>602034121RT3</t>
  </si>
  <si>
    <t xml:space="preserve">Omítka stěn z hotových směsí podhoz pod sanační omítky,  ,  , tloušťka vrstvy 20 mm,  </t>
  </si>
  <si>
    <t>so3 : 187,6935*0,3</t>
  </si>
  <si>
    <t>602034123RT3</t>
  </si>
  <si>
    <t>Omítka stěn z hotových směsí vrstva jádrová,  , sanační, tloušťka vrstvy 30 mm, starobílá</t>
  </si>
  <si>
    <t>id g38 -so3 - vnitřní : (5,601+2,656+2,15+3,555+2,6+3,555+2,32+1,3+0,889+1,3)*2*1</t>
  </si>
  <si>
    <t>(2,55+2,7+2,15+3,094+4,964+6,798+3,05*2+6,846+1,65*2+2,32+0,889+1,65*2+3,05)*1</t>
  </si>
  <si>
    <t>(2,55+2,7+2,15+3,094+4,964+6,846+3,694+2,32+0,889+1,65+2,91+3,05)*3</t>
  </si>
  <si>
    <t>(6,798+3,05+1,65+2,91+3,05)*2</t>
  </si>
  <si>
    <t>(10,089+6,928)*2*0,5</t>
  </si>
  <si>
    <t>(3,05*2+3,694)*1,2</t>
  </si>
  <si>
    <t>Mezisoučet</t>
  </si>
  <si>
    <t>so3 - vnější : 3,156*0,75+6,601*0,7+3,156*0,7+13,833*0,8+(3,5*2+1,5*2+3,6)*0,5+5,9*1,1+(7,378+3,72+3,34+2)*1,5</t>
  </si>
  <si>
    <t>(6,6+1)*1,7+3,34*3,2+13,115*1,2</t>
  </si>
  <si>
    <t>(9,35+2,14+0,31+3,32)*0,5+12,8*1,25+0,98*1,25+10,26*1</t>
  </si>
  <si>
    <t>(1,57+2,2)*1,25+10,32*1,5+2,2*1+13,1*0,5+26,06*0,5+12,1*0,95+1,477*1,1</t>
  </si>
  <si>
    <t>602034151R00</t>
  </si>
  <si>
    <t xml:space="preserve">Omítka stěn z hotových směsí vrstva štuková, sanační,  , tloušťka vrstvy 2,5 mm,  </t>
  </si>
  <si>
    <t>id g39  so3 : 274,0498+187,6935</t>
  </si>
  <si>
    <t>620401211R00</t>
  </si>
  <si>
    <t>Zpevňující a ochranné nátěry vnějších omítek nátěr na bázi polymerů a silikátů k neutralizaci solí, 1 vrstva nátěru, Hmota nátěrová</t>
  </si>
  <si>
    <t>so3 : 274,0498+187,6935</t>
  </si>
  <si>
    <t>711212000RW4</t>
  </si>
  <si>
    <t>Izolace proti vodě nátěr podkladní pod hydroizolační stěrky</t>
  </si>
  <si>
    <t>800-711</t>
  </si>
  <si>
    <t xml:space="preserve">id h01 : </t>
  </si>
  <si>
    <t>st01+st01a : 88,9416+11,481</t>
  </si>
  <si>
    <t>711212002RW4</t>
  </si>
  <si>
    <t>Izolace proti vodě stěrka hydroizolační  dvousložková, proti zemní vlhkosti</t>
  </si>
  <si>
    <t xml:space="preserve">id H19 : </t>
  </si>
  <si>
    <t>st01 : (6,6+3+6,6+2+13,833+3+2+4+2+3+5,9+11,298+3,34+13,115+9,35+0,31+12,8+10,26+10,32+13,1+2,2*2+1,57+0,98+3,32+2,14)*0,6</t>
  </si>
  <si>
    <t>st01a : (4,15+8,12+7,7+14,42+2+1,88)*0,3</t>
  </si>
  <si>
    <t>11161757R</t>
  </si>
  <si>
    <t>Tmel hydroizolační asfaltový; silnovrstvý; modifikovaný; odolnost proti tlakové vodě; pro interiér i exteriér; teplotní odolnost 5 až 30 °C</t>
  </si>
  <si>
    <t>l</t>
  </si>
  <si>
    <t>371,10665*1</t>
  </si>
  <si>
    <t>245512561R</t>
  </si>
  <si>
    <t>Přísada pro zlepšení vodotěsnosti a elasticity; materiál: syntetická disperze</t>
  </si>
  <si>
    <t>kg</t>
  </si>
  <si>
    <t>371,10665*0,6</t>
  </si>
  <si>
    <t>58562112R</t>
  </si>
  <si>
    <t>Hmota injektážní cementová; zpevňujicí, vyplňujicí; zdivo, beton, hornina; beztlaková, nízkotlaková; doba zpracovatelnosti 100 min</t>
  </si>
  <si>
    <t>(8,0592+24,1677+40,2012)*1*10</t>
  </si>
  <si>
    <t>311112125RT4</t>
  </si>
  <si>
    <t>Stěny z betonových bednicích tvárnic a betonu šířky 250 mm, zálivka betonem C25/30</t>
  </si>
  <si>
    <t>(ztracené bednění) z betonových tvárnic a zálivka betonem,</t>
  </si>
  <si>
    <t>b17 : 5,7*0,5+3,5*0,75+1,1*0,25*2</t>
  </si>
  <si>
    <t>311361821R00</t>
  </si>
  <si>
    <t>Výztuž nadzákladových zdí z betonářské oceli 10 505(R), Výztuž ocelová betonářská - tyč; úprava: stříhaná, ohýbaná; povrch: žebírkový; značka: B500B (1.0439); d = 12,0 mm</t>
  </si>
  <si>
    <t>včetně distančních prvků</t>
  </si>
  <si>
    <t>6,025*0,25*0,08</t>
  </si>
  <si>
    <t>433121121R00</t>
  </si>
  <si>
    <t>Osazování železobetonových schodnic a podestových nosníků schodnic</t>
  </si>
  <si>
    <t>kus</t>
  </si>
  <si>
    <t>631571004R00</t>
  </si>
  <si>
    <t>Násyp  z kameniva  ze štěrkopísku 0-32 tř. I, Kamenivo nestanovené těžené; frakce 0,0 až 32,0 mm</t>
  </si>
  <si>
    <t>pod mazaniny a dlažby, popř. na plochých střechách, vodorovný nebo ve spádu, s udusáním a urovnáním povrchu,</t>
  </si>
  <si>
    <t>6*1*0,1</t>
  </si>
  <si>
    <t>430320040RA0</t>
  </si>
  <si>
    <t>Schodiště ze železobetonu přímočaré, z betonu C 25/30, výztuž 90 kg/m3</t>
  </si>
  <si>
    <t>Beton, výztuž, bednění schodnic a podest, podepření bednění.</t>
  </si>
  <si>
    <t>b17 : 6*0,16*1+0,35*0,15*1*19/2</t>
  </si>
  <si>
    <t>59373755RX</t>
  </si>
  <si>
    <t>Stupeň schodišťový rozměr 1000 x 350 x 150 mm</t>
  </si>
  <si>
    <t>Vlastní</t>
  </si>
  <si>
    <t>181101102R00</t>
  </si>
  <si>
    <t>Úprava pláně v zářezech v hornině 1 až 4, se zhutněním</t>
  </si>
  <si>
    <t>vyrovnáním výškových rozdílů, ploch vodorovných a ploch do sklonu 1 : 5.</t>
  </si>
  <si>
    <t>45+10,5+104,5+49+26+24</t>
  </si>
  <si>
    <t>564231111R00</t>
  </si>
  <si>
    <t>Podklad nebo podsyp ze štěrkopísku tloušťka po zhutnění 100 mm, Kamenivo nestanovené těžené; frakce 0,0 až 32,0 mm</t>
  </si>
  <si>
    <t>822-1</t>
  </si>
  <si>
    <t>s rozprostřením, vlhčením a zhutněním</t>
  </si>
  <si>
    <t>k01 : 45</t>
  </si>
  <si>
    <t>564851111R00</t>
  </si>
  <si>
    <t>Podklad ze štěrkodrti s rozprostřením a zhutněním frakce 0-63 mm, tloušťka po zhutnění 150 mm</t>
  </si>
  <si>
    <t>k02 : 45</t>
  </si>
  <si>
    <t>k01 : 24</t>
  </si>
  <si>
    <t>564861111R00</t>
  </si>
  <si>
    <t>Podklad ze štěrkodrti s rozprostřením a zhutněním frakce 0-63 mm, tloušťka po zhutnění 200 mm</t>
  </si>
  <si>
    <t>565161111R00</t>
  </si>
  <si>
    <t>Podklad z kameniva obaleného asfaltem ACP 16+ až ACP 22+, v pruhu šířky do 3 m, třídy 1, tloušťka po zhutnění 80 mm</t>
  </si>
  <si>
    <t>s rozprostřením a zhutněním</t>
  </si>
  <si>
    <t>573231123R00</t>
  </si>
  <si>
    <t>Postřik spojovací kationaktivní emulzí KAE , množství zbytkového asfaltu 0,30 kg/m2</t>
  </si>
  <si>
    <t>bez posypu kamenivem</t>
  </si>
  <si>
    <t>573231125R00</t>
  </si>
  <si>
    <t>Postřik spojovací kationaktivní emulzí KAE , množství zbytkového asfaltu 0,50 kg/m2</t>
  </si>
  <si>
    <t>577131111R00</t>
  </si>
  <si>
    <t>Beton asfaltový s rozprostřením a zhutněním v pruhu šířky do 3 m, ACO 11+, tloušťky 40 mm, plochy přes 1000 m2</t>
  </si>
  <si>
    <t>596215020R00</t>
  </si>
  <si>
    <t>Kladení zámkové dlažby do drtě tloušťka dlažby 60 mm, tloušťka lože 30 mm</t>
  </si>
  <si>
    <t>POL1_1</t>
  </si>
  <si>
    <t>s provedením lože z kameniva drceného, s vyplněním spár, s dvojitým hutněním a se smetením přebytečného materiálu na krajnici. S dodáním hmot pro lože a výplň spár.</t>
  </si>
  <si>
    <t>zpětná pokládka : 104,5+26+49</t>
  </si>
  <si>
    <t>45</t>
  </si>
  <si>
    <t>596811111RT4</t>
  </si>
  <si>
    <t>Kladení dlažby včetně dodávky dlaždic betonových, rozměru 500 x 500 mm, tloušťky 50 mm, do lože z kameniva těženého</t>
  </si>
  <si>
    <t>komunikací pro pěší, z dlaždic betonových a teracových, do velikosti dlaždic 0,25 m2, s provedením lože do tl. 30 mm, s vyplněním spár a se smetením přebytečného materiálu na vzdálenost do 3 m</t>
  </si>
  <si>
    <t>j19 : 24</t>
  </si>
  <si>
    <t>567122112R01</t>
  </si>
  <si>
    <t>Podklad z kameniva zpev.cementem SC C3/4 tl.13 cm</t>
  </si>
  <si>
    <t>5924511900R</t>
  </si>
  <si>
    <t>Dlažba betonová</t>
  </si>
  <si>
    <t>POL3_1</t>
  </si>
  <si>
    <t>j18 : 45*1,1</t>
  </si>
  <si>
    <t>612425931RT2</t>
  </si>
  <si>
    <t>Omítka vápenná vnitřního ostění omítkou štukovou</t>
  </si>
  <si>
    <t>okenního nebo dveřního, z pomocného pracovního lešení o výšce podlahy do 1900 mm a pro zatížení do 1,5 kPa,</t>
  </si>
  <si>
    <t>(1+2*2)*1,5*13+(1,5+2*2)*1,5*4</t>
  </si>
  <si>
    <t>622323041R00</t>
  </si>
  <si>
    <t>Příprava podkladu penetrace</t>
  </si>
  <si>
    <t>st03 : 317,935</t>
  </si>
  <si>
    <t>622412312R00</t>
  </si>
  <si>
    <t>Nátěr vnějsích omítek stěn silikátový, složitost 1-2,  , Hmota nátěrová silikátová; typ: fasádní; funkce: dekorační, proti UV záření, proti povětrnostním vlivům; barva: dle vzorníku</t>
  </si>
  <si>
    <t>Penetrace + 2 x krycí nátěr.</t>
  </si>
  <si>
    <t>včetně penetrace podkladu</t>
  </si>
  <si>
    <t>id h16 - st04 : 1801,09576</t>
  </si>
  <si>
    <t>622422211R00</t>
  </si>
  <si>
    <t>Oprava vnějších omítek vápenných a vápenocementových hladkých, stupeň členitosti 1 a 2, v množství opravované plochy přes 10 do 20 %, s barvením na 100% opravované plochy, bez nákladů na umělecké dekorace fasád</t>
  </si>
  <si>
    <t>bez otlučení vadných míst</t>
  </si>
  <si>
    <t>Včetně barvení vždy celé plochy (100%), s výjimkou položek oprav omítek drásaných.</t>
  </si>
  <si>
    <t>id g02 - st04 : 1801,09576</t>
  </si>
  <si>
    <t>622481211RT2</t>
  </si>
  <si>
    <t>Vyztužení povrchových úprav vnějších stěn stěrkou s výztužnou sklotextilní tkaninou, s dodávkou sítě a stěrkového tmelu</t>
  </si>
  <si>
    <t>schodiště : 6,3*1</t>
  </si>
  <si>
    <t>60001</t>
  </si>
  <si>
    <t>Těsnící malta s vysokou odolností vůči síranům 10kg/m2</t>
  </si>
  <si>
    <t>Indiv</t>
  </si>
  <si>
    <t>id g37 - st01 : 88,9416</t>
  </si>
  <si>
    <t>602011285R01</t>
  </si>
  <si>
    <t>Omítka tenkovrstvá na stěnách silikon-silikátová</t>
  </si>
  <si>
    <t xml:space="preserve">id g09 : </t>
  </si>
  <si>
    <t>st3 : 4,15*4,5+8,12*5</t>
  </si>
  <si>
    <t>-(1,7*2*2+1*0,6)+(1,7*2+2*2*2+1+0,6*2)*0,2</t>
  </si>
  <si>
    <t>7,7*9+14,42*10+2*10+1,88*10+5*2,5+8*2,5</t>
  </si>
  <si>
    <t>-(2*1,8*8+1,4*1,9)+(2*8+1,8*2*8+1,4+1,9*2)*0,2</t>
  </si>
  <si>
    <t>602014192R00</t>
  </si>
  <si>
    <t>Podkladní nátěr silikátový</t>
  </si>
  <si>
    <t>id h17 - st04 : 1801,09576</t>
  </si>
  <si>
    <t>602021177RX1</t>
  </si>
  <si>
    <t>Omítka štuková jemná na stěnách minerální, vč.emulze na zvýšení přilnavosti s plastifilačním účinkem</t>
  </si>
  <si>
    <t>id g36 - st04 - z : 11,298*11+3,34*10+13,115*7</t>
  </si>
  <si>
    <t>-(2,29*1,8+2,29*3,4+1,91*2,3*3+1,98*2,3)</t>
  </si>
  <si>
    <t>(2,29+1,8*2+2,29*3,4*1,91*3+2,3*2*3+1,98+2,3*2)*0,2</t>
  </si>
  <si>
    <t>s : 9,35*6,5+3*1+6,44*6,5+0,31+6,5+12,8*7+0,98*6,5</t>
  </si>
  <si>
    <t>10,26*7+4,7*6,5+10,32*6,5+2,7*6,5+17,25*8,5</t>
  </si>
  <si>
    <t>-(0,8*1,9+1,8*2,2*3+2,3*1,7+1,3*1,7*3+1,08*2,5+1,8*1,7+1*1,7+0,3*1,7*2+1,3*1,7*8+0,5*1,7*2+1,6*1,7*3+0,88*2,3+1,3*1,7)</t>
  </si>
  <si>
    <t>(0,8+1,9*2+1,8*3+2,2*2*3+2,3+1,7*2+1,3*3+1,7*2*3+1,08+2,5*2+1,8+1,7*2+1+1,7*2+0,3*2+1,7*2*2+1,3*8+1,7*2*8+0,5*2+1,7*2*2+1,6*3+1,7*2*3+0,88+2,3*2+1,3+1,7*2)*0,2</t>
  </si>
  <si>
    <t>v : 8,12*5+2*2,5+3*3+3*4+26,06*8,5</t>
  </si>
  <si>
    <t>-(1,7*2,5+1,9*2*18)</t>
  </si>
  <si>
    <t>j : (1,7+2,5*2+1,9*18+2*2*18)*0,2</t>
  </si>
  <si>
    <t>12,1*8,5+7,7*9+1,477*9+8*2,5+14,42*10+2*10</t>
  </si>
  <si>
    <t>1,88*10+5*2,5+39,1*11,5+3,156*3*2+4,6*2,5*2</t>
  </si>
  <si>
    <t>-(1,7*2+1,1*2+1,1*2*12+1,8*2,2*15+0,85*0,5*2+0,9*1,2*5+0,8*1,2+2*2,5+1,8*2,5+1*2)</t>
  </si>
  <si>
    <t>(1,7+2*2+1,1+2*2+1,1*12+2*2*12+1,8*15+2,2*2*15+0,85*2+0,5*2*2+0,9*5+1,2*2*5+0,8+1,2*2+2+2,5*2+1,8+2,5*2+1+2*2)*0,2</t>
  </si>
  <si>
    <t>622904152R00</t>
  </si>
  <si>
    <t>Očištění fasád čistícím prostředkem v tekuté formě</t>
  </si>
  <si>
    <t>id h18 - st04 : 1801,09576</t>
  </si>
  <si>
    <t>113106121R00</t>
  </si>
  <si>
    <t>Rozebrání komunikací pro pěší s jakýmkoliv ložem a výplní spár  z betonových nebo kameninových dlaždic nebo tvarovek</t>
  </si>
  <si>
    <t>s přemístěním hmot na skládku na vzdálenost do 3 m nebo s naložením na dopravní prostředek</t>
  </si>
  <si>
    <t>45+49</t>
  </si>
  <si>
    <t>104,5</t>
  </si>
  <si>
    <t>26</t>
  </si>
  <si>
    <t>113107530R00</t>
  </si>
  <si>
    <t>Odstranění podkladů nebo krytů z kameniva hrubého drceného, v ploše jednotlivě do 50 m2, tloušťka vrstvy 300 mm</t>
  </si>
  <si>
    <t>45+49+10,5</t>
  </si>
  <si>
    <t>113108310R00</t>
  </si>
  <si>
    <t>Odstranění podkladů nebo krytů živičných, v ploše jednotlivě do 50 m2, tloušťka vrstvy 100 mm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</si>
  <si>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</si>
  <si>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</si>
  <si>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</si>
  <si>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3,1+3+3+3</t>
  </si>
  <si>
    <t>113231113R00</t>
  </si>
  <si>
    <t>Bourání liniových odvodňovacích žabů zatížení A15, šířka žlabu 130 mm</t>
  </si>
  <si>
    <t>včetně betonového lože</t>
  </si>
  <si>
    <t>113231330R00</t>
  </si>
  <si>
    <t>Bourání liniových odvodňovacích žabů zatížení C250, šířka žlabu 300 mm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</si>
  <si>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</si>
  <si>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</si>
  <si>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</si>
  <si>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zpev.plochy : 50+29</t>
  </si>
  <si>
    <t>schodiště : 6,3</t>
  </si>
  <si>
    <t>941941052R00</t>
  </si>
  <si>
    <t>Montáž lešení lehkého pracovního řadového s podlahami šířky od 1,20 do 1,50 m, výšky přes 10 do 24 m</t>
  </si>
  <si>
    <t>800-3</t>
  </si>
  <si>
    <t>včetně kotvení</t>
  </si>
  <si>
    <t>Včetně kotvení lešení.</t>
  </si>
  <si>
    <t>941941392R00</t>
  </si>
  <si>
    <t>Montáž lešení lehkého pracovního řadového s podlahami příplatek za každý další i započatý měsíc použití lešení  šířky od 1,20 do 1,50 m a výšky přes 10 do 24 m</t>
  </si>
  <si>
    <t>941941852R00</t>
  </si>
  <si>
    <t>Demontáž lešení lehkého řadového s podlahami šířky přes 1,2 do 1,5 m, výšky přes 10 do 24 m</t>
  </si>
  <si>
    <t>965081702R00</t>
  </si>
  <si>
    <t>Soklíků z dlažeb keramických tloušťky do 10 mm, výšky do 100 mm</t>
  </si>
  <si>
    <t>801-3</t>
  </si>
  <si>
    <t>10,905+10,507+11,409+10,488+12,309+13,484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</si>
  <si>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</si>
  <si>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</si>
  <si>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</si>
  <si>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13+8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</si>
  <si>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</si>
  <si>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</si>
  <si>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1,6*13</t>
  </si>
  <si>
    <t>968072456R00</t>
  </si>
  <si>
    <t>Vybourání a vyjmutí kovových rámů a rolet rámů, včetně pomocného lešení o výšce podlahy do 1900 mm a pro zatížení do 1,5 kPa  (150 kg/m2) dveřních zárubní, plochy přes 2 m2</t>
  </si>
  <si>
    <t>1,3*2*4</t>
  </si>
  <si>
    <t>978013191R00</t>
  </si>
  <si>
    <t>Otlučení omítek vápenných nebo vápenocementových vnitřních s vyškrabáním spár, s očištěním zdiva stěn, v rozsahu do 100 %</t>
  </si>
  <si>
    <t>978015231R00</t>
  </si>
  <si>
    <t>Otlučení omítek vápenných nebo vápenocementových vnějších s vyškrabáním spár, s očištěním zdiva  1. až 4. stupni složitosti, v rozsahu do 20 %</t>
  </si>
  <si>
    <t>st04 : 1801,09576</t>
  </si>
  <si>
    <t>978015261R00</t>
  </si>
  <si>
    <t>Otlučení omítek vápenných nebo vápenocementových vnějších s vyškrabáním spár, s očištěním zdiva  1. až 4. stupni složitosti, v rozsahu do 50 %</t>
  </si>
  <si>
    <t>st01 : 88,9416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</si>
  <si>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</si>
  <si>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</si>
  <si>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</si>
  <si>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44,64+23,43+24,69+17,6+10,44+12,27+8,99+9,5+23,91+30,43</t>
  </si>
  <si>
    <t>90001</t>
  </si>
  <si>
    <t>Demontáž zahradního domku a přemístění na jiné místo</t>
  </si>
  <si>
    <t>ks</t>
  </si>
  <si>
    <t>90002</t>
  </si>
  <si>
    <t>Vybourání vnějších výplní otvorů vč.vnitřního parapetu, likvidace</t>
  </si>
  <si>
    <t>0,85*0,5*2+0,9*1,2*5+0,8*1,2+2*2,5+1,8*2,5+1*2</t>
  </si>
  <si>
    <t>90003</t>
  </si>
  <si>
    <t>Demontáž bleskosvodu vč.zpětné montáže a revize</t>
  </si>
  <si>
    <t>soub</t>
  </si>
  <si>
    <t>90004</t>
  </si>
  <si>
    <t>Demontáž instalace na fasádě a zpětná montáž</t>
  </si>
  <si>
    <t>14+1</t>
  </si>
  <si>
    <t>90005</t>
  </si>
  <si>
    <t>Obnova anglických dvorků</t>
  </si>
  <si>
    <t>90006</t>
  </si>
  <si>
    <t>Demontáž protidešťové mřížky, likvidace</t>
  </si>
  <si>
    <t>90007</t>
  </si>
  <si>
    <t>Ořez keřových porostů</t>
  </si>
  <si>
    <t>90008</t>
  </si>
  <si>
    <t>Demontáž a zpětná montáž vjezdových bran</t>
  </si>
  <si>
    <t>90009</t>
  </si>
  <si>
    <t>Liniový žlab vč.napojení, D+M</t>
  </si>
  <si>
    <t>90011</t>
  </si>
  <si>
    <t>Nátěr stožáru ELI PU dvousložkovou barvou, viz popis stav.úprava S01</t>
  </si>
  <si>
    <t>90012</t>
  </si>
  <si>
    <t>Sjednocení revizních dvířek na fasádě, viz popis stav.úprava S02</t>
  </si>
  <si>
    <t>90013</t>
  </si>
  <si>
    <t>Sjednocení sloupku HUP a ELi s fasádou, viz popis stav.úprava S03</t>
  </si>
  <si>
    <t>90051</t>
  </si>
  <si>
    <t>Lapač střešních splavenin s košem DN125/110, D+M, A01, popis viz výpis výrobků</t>
  </si>
  <si>
    <t>90052</t>
  </si>
  <si>
    <t>Protidešťová mřížka 500x500mm, D+M, A02, popis viz výpis výrobků</t>
  </si>
  <si>
    <t>962031163RX1</t>
  </si>
  <si>
    <t>Bourání přizdívky z pískovce</t>
  </si>
  <si>
    <t>12,1*0,5+1,477*0,5+26,06*3</t>
  </si>
  <si>
    <t>963042820R00</t>
  </si>
  <si>
    <t>Bourání schodišť betonových</t>
  </si>
  <si>
    <t>592173328R</t>
  </si>
  <si>
    <t>obrubník zahradní materiál beton; l = 1000,0 mm; š = 50,0 mm; h = 200,0 mm; barva šedá</t>
  </si>
  <si>
    <t>l07 : 89*1,1</t>
  </si>
  <si>
    <t>0,1</t>
  </si>
  <si>
    <t>59217420R</t>
  </si>
  <si>
    <t>obrubník chodníkový materiál beton; l = 1000,0 mm; š = 100,0 mm; h = 200,0 mm; barva šedá</t>
  </si>
  <si>
    <t>999281108R00</t>
  </si>
  <si>
    <t xml:space="preserve">Přesun hmot pro opravy a údržbu objektů pro opravy a údržbu dosavadních objektů včetně vnějších plášťů  výšky do 12 m,  </t>
  </si>
  <si>
    <t>Přesun hmot</t>
  </si>
  <si>
    <t>POL7_</t>
  </si>
  <si>
    <t>oborů 801, 803, 811 a 812</t>
  </si>
  <si>
    <t>711132311R00</t>
  </si>
  <si>
    <t>Provedení izolace proti zemní vlhkosti pásy na sucho svislá,  , nopovou fólií včetně uchycovacích prvků</t>
  </si>
  <si>
    <t>id d28 - st01 : 88,9416/0,6*1,5</t>
  </si>
  <si>
    <t>711491272R00</t>
  </si>
  <si>
    <t>Provedení izolace proti tlakové vodě ostatní práce svislá, ochranná textílie, materiál ve specifikaci</t>
  </si>
  <si>
    <t>88,9416/0,6*1,4</t>
  </si>
  <si>
    <t>711210020RA0</t>
  </si>
  <si>
    <t>Izolace stěrkové hydroizolační těsnicí hmotou , dvousložkovou pružnou izolací, proti vlhkosti, včetně těsnicího pásu do spoje podlaha-stěna</t>
  </si>
  <si>
    <t>AP-PSV</t>
  </si>
  <si>
    <t>Nanesení hydroizolační stěrky ve dvou vrstvách. Vlepení těsnicí pásky do spoje podlaha-stěna, přitlačení a uhlazení, přetažení pásky další vrstvou izolační stěrky.</t>
  </si>
  <si>
    <t>f25 : 205,9*0,5</t>
  </si>
  <si>
    <t>0,9*0,5*2+1,3*0,5*3</t>
  </si>
  <si>
    <t>28323113R</t>
  </si>
  <si>
    <t>Fólie profilovaná funkce: drenážní; materiál: PE-HD; výška nopů = 20 mm</t>
  </si>
  <si>
    <t>id d28 : 88,9416*1,1</t>
  </si>
  <si>
    <t>d15 : 207,5304*1,1</t>
  </si>
  <si>
    <t>998711101R00</t>
  </si>
  <si>
    <t>Přesun hmot pro izolace proti vodě svisle do 6 m</t>
  </si>
  <si>
    <t>50 m vodorovně měřeno od těžiště půdorysné plochy skládky do těžiště půdorysné plochy objektu</t>
  </si>
  <si>
    <t>713131131R00</t>
  </si>
  <si>
    <t>Montáž tepelné izolace stěn lepením</t>
  </si>
  <si>
    <t>800-713</t>
  </si>
  <si>
    <t>Očištění povrchu stěny od prachu, nařezání izolačních desek na požadovaný rozměr, nanesení lepicího tmelu, osazení desek.</t>
  </si>
  <si>
    <t>12,1*0,5+1,477*0,5+26,06*0,3</t>
  </si>
  <si>
    <t>283754923R</t>
  </si>
  <si>
    <t>Výrobek izolační pro budovy z extrudovaného polystyrenu (XPS) tvar: deska; tloušťka d = 50,0 mm; lambda = 0,035 W/(m.K); pevnost v tlaku CS 300 kPa</t>
  </si>
  <si>
    <t>e08 : 14,6065*1,1</t>
  </si>
  <si>
    <t>998713101R00</t>
  </si>
  <si>
    <t>Přesun hmot pro izolace tepelné v objektech výšky do 6 m</t>
  </si>
  <si>
    <t>50 m vodorovně</t>
  </si>
  <si>
    <t>764352201R00</t>
  </si>
  <si>
    <t>Žlaby z pozinkovaného plechu dodávka a montáž žlabů včetně háků, čel, rohů, rovných hrdel a dilatací  podokapních půlkulatých, rš 250 mm, Tyč ocelová válcovaná za tepla průřez: plochý; značka: S235JR (1.0038); šířka ramene = 30 mm; t = 5,0 mm</t>
  </si>
  <si>
    <t>800-764</t>
  </si>
  <si>
    <t>k03 : 12,765</t>
  </si>
  <si>
    <t>k04 : 10,11</t>
  </si>
  <si>
    <t>k13 : 13,202</t>
  </si>
  <si>
    <t>k14 : 14,295</t>
  </si>
  <si>
    <t>k15 : 27,161</t>
  </si>
  <si>
    <t>k17 : 3,769</t>
  </si>
  <si>
    <t>k18 : 1,953</t>
  </si>
  <si>
    <t>k19 : 4,028</t>
  </si>
  <si>
    <t>k20 : 1,953</t>
  </si>
  <si>
    <t>k21 : 3,107</t>
  </si>
  <si>
    <t>k22 : 9,802</t>
  </si>
  <si>
    <t>764359211R00</t>
  </si>
  <si>
    <t>Žlaby z pozinkovaného plechu výroba a montáž doplňků žlabů - kotlík kónický  pro trouby do D 100 mm</t>
  </si>
  <si>
    <t>764352291R00</t>
  </si>
  <si>
    <t>Žlaby z pozinkovaného plechu montáž vč. spojovacích prostředků žlabů a příslušenství  žlabů Pz podokapních půlkruhových</t>
  </si>
  <si>
    <t>764454202R00</t>
  </si>
  <si>
    <t>Odpadní trouby z pozinkovaného plechu dodávka a montáž odpadní trouby z Pz plechu, kruhové včetně zděří, manžet, odboček, kolen, odskoků, výpustí vody a přechodových kusů  průměru 100 mm, Tyč ocelová válcovaná za tepla průřez: kruhový; značka: S235JR (1.0038); d = 10 mm</t>
  </si>
  <si>
    <t>k01 : 3,3</t>
  </si>
  <si>
    <t>k02 : 4,947</t>
  </si>
  <si>
    <t>k12 : 9,035</t>
  </si>
  <si>
    <t>k23 : 3,284</t>
  </si>
  <si>
    <t>k24 : 0,595</t>
  </si>
  <si>
    <t>k25 : 4,455</t>
  </si>
  <si>
    <t>k26 : 8,755</t>
  </si>
  <si>
    <t>k27 : 3,304</t>
  </si>
  <si>
    <t>k28 : 2,477</t>
  </si>
  <si>
    <t>k29 : 6,746</t>
  </si>
  <si>
    <t>k30 : 11,349</t>
  </si>
  <si>
    <t>k31 : 9,044</t>
  </si>
  <si>
    <t>k32 : 8,075</t>
  </si>
  <si>
    <t>k33 : 12,055</t>
  </si>
  <si>
    <t>764454291R00</t>
  </si>
  <si>
    <t>Odpadní trouby z pozinkovaného plechu montáž vč. spojovacích prostředků trub Pz odpadních kruhových</t>
  </si>
  <si>
    <t>764521240R00</t>
  </si>
  <si>
    <t>Oplechování říms a ozdobných prvků z měděného plechu výroba a montáž včetně rohů  rš 250 mm, Výrobek plochý měděný - plech; tl = 0,60 mm</t>
  </si>
  <si>
    <t>vč. spojovacích prvků</t>
  </si>
  <si>
    <t>včetně zednické výpomoci.</t>
  </si>
  <si>
    <t>k34 : 38,633</t>
  </si>
  <si>
    <t>k35 : 3,34</t>
  </si>
  <si>
    <t>764816133R00</t>
  </si>
  <si>
    <t>Oplechování parapetů z lakovaného pozinkovaného plechu, rš 330 mm, dodávka a montáž, včetně rohů, lepené lepidlem</t>
  </si>
  <si>
    <t>včetně rohů</t>
  </si>
  <si>
    <t>k05 : 0,84</t>
  </si>
  <si>
    <t>k06 : 0,84</t>
  </si>
  <si>
    <t>k07 : 0,85</t>
  </si>
  <si>
    <t>k08 : 0,85</t>
  </si>
  <si>
    <t>k09 : 0,84</t>
  </si>
  <si>
    <t>k10 : 0,84</t>
  </si>
  <si>
    <t>k11 : 0,84</t>
  </si>
  <si>
    <t>764321820R00</t>
  </si>
  <si>
    <t>Demontáž oplechování říms pod nadřímsovým žlabem, rš 500 mm, sklonu do 30°</t>
  </si>
  <si>
    <t>764352800R00</t>
  </si>
  <si>
    <t>Demontáž žlabů podokapních půlkruhových rovných, rš 250 mm, sklonu do 30°</t>
  </si>
  <si>
    <t>102,145</t>
  </si>
  <si>
    <t>95,7</t>
  </si>
  <si>
    <t>764410850R00</t>
  </si>
  <si>
    <t>Demontáž oplechování parapetů rš od 100 do 330 mm</t>
  </si>
  <si>
    <t>764454801R00</t>
  </si>
  <si>
    <t>Demontáž odpadních trub nebo součástí trub kruhových , o průměru 75 a 100 mm</t>
  </si>
  <si>
    <t>87,421</t>
  </si>
  <si>
    <t>13,3</t>
  </si>
  <si>
    <t>998764102R00</t>
  </si>
  <si>
    <t>Přesun hmot pro konstrukce klempířské v objektech výšky do 12 m</t>
  </si>
  <si>
    <t>76601</t>
  </si>
  <si>
    <t>Plast dveře, rám.zárubeň, kování 800/1970, D+M, D01, popis viz výpis výrobků</t>
  </si>
  <si>
    <t>76602</t>
  </si>
  <si>
    <t>Plast dveře, rám.zárubeň, kování 1900/2400, D+M, D02, popis viz výpis výrobků</t>
  </si>
  <si>
    <t>76603</t>
  </si>
  <si>
    <t>Plast dveře, rám.zárubeň, kování 800/1970, D+M, D03, popis viz výpis výrobků</t>
  </si>
  <si>
    <t>76604</t>
  </si>
  <si>
    <t>Plast dveře, rám.zárubeň, kování 800/1970, D+M, D04, popis viz výpis výrobků</t>
  </si>
  <si>
    <t>76605</t>
  </si>
  <si>
    <t>Plast dveře, rám.zárubeň, kování 800/1970, D+M, D05, popis viz výpis výrobků</t>
  </si>
  <si>
    <t>76606</t>
  </si>
  <si>
    <t>Plast dveře, rám.zárubeň, kování 800/1970, D+M, D06, popis viz výpis výrobků</t>
  </si>
  <si>
    <t>76607</t>
  </si>
  <si>
    <t>Plast dveře, rám.zárubeň, kování 800/1970, D+M, D07, popis viz výpis výrobků</t>
  </si>
  <si>
    <t>76608</t>
  </si>
  <si>
    <t>Plast dveře, rám.zárubeň, kování 800/1970, D+M, D08, popis viz výpis výrobků</t>
  </si>
  <si>
    <t>76609</t>
  </si>
  <si>
    <t>Plast dveře, rám.zárubeň, kování 800/1970, D+M, D09, popis viz výpis výrobků</t>
  </si>
  <si>
    <t>76610</t>
  </si>
  <si>
    <t>Plast dveře, rám.zárubeň, kování 900/1970, D+M, D10, popis viz výpis výrobků</t>
  </si>
  <si>
    <t>76611</t>
  </si>
  <si>
    <t>Plast dveře, rám.zárubeň, kování 900/1970, D+M, D11, popis viz výpis výrobků</t>
  </si>
  <si>
    <t>76612</t>
  </si>
  <si>
    <t>Plast dveře, rám.zárubeň, kování 900/1970, D+M, D12, popis viz výpis výrobků</t>
  </si>
  <si>
    <t>76613</t>
  </si>
  <si>
    <t>Plast dveře, rám.zárubeň, kování 1200/1970, D+M, D13, popis viz výpis výrobků</t>
  </si>
  <si>
    <t>76614</t>
  </si>
  <si>
    <t>Plast dveře, rám.zárubeň, kování 800/1970, D+M, D14, popis viz výpis výrobků</t>
  </si>
  <si>
    <t>76615</t>
  </si>
  <si>
    <t>Plast dveře, rám.zárubeň, kování 1200/1970, D+M, D15, popis viz výpis výrobků</t>
  </si>
  <si>
    <t>76616</t>
  </si>
  <si>
    <t>Plast dveře, rám.zárubeň, kování 1200/1970, D+M, D16, popis viz výpis výrobků</t>
  </si>
  <si>
    <t>76617</t>
  </si>
  <si>
    <t>Plast dveře, rám.zárubeň, kování 1200/1970, D+M, D17, popis viz výpis výrobků</t>
  </si>
  <si>
    <t>76618</t>
  </si>
  <si>
    <t>Plast dveře, rám.zárubeň, kování 800/1970, D+M, D18, popis viz výpis výrobků</t>
  </si>
  <si>
    <t>76619</t>
  </si>
  <si>
    <t>Plast dveře, rám.zárubeň, kování 900/1970, D+M, D19, popis viz výpis výrobků</t>
  </si>
  <si>
    <t>76620</t>
  </si>
  <si>
    <t>Dřevěné dveře, rám.zárubeň, kování 1600/1970, D+M, D20, popis viz výpis výrobků</t>
  </si>
  <si>
    <t>76621</t>
  </si>
  <si>
    <t>Plast okno 850x560, D+M, O01, popis viz výpis výrobků</t>
  </si>
  <si>
    <t>76622</t>
  </si>
  <si>
    <t>Plast okno 900x1200, D+M, O02, popis viz výpis výrobků</t>
  </si>
  <si>
    <t>76623</t>
  </si>
  <si>
    <t>Plast okno 800x1200, D+M, O03, popis viz výpis výrobků</t>
  </si>
  <si>
    <t>76701</t>
  </si>
  <si>
    <t>Venkovní zábradlí schodiště nerez brus (214,48kg), D+M, Z01, popis viz výpis výrobků</t>
  </si>
  <si>
    <t>76702</t>
  </si>
  <si>
    <t>Atypické ocel.prvky do 10kg, D+M, Z02, popis viz výpis výrobků</t>
  </si>
  <si>
    <t>771130111R00</t>
  </si>
  <si>
    <t>Obklad soklíků do tmele rovných, výšky do 100 mm</t>
  </si>
  <si>
    <t>800-771</t>
  </si>
  <si>
    <t>771479001R00</t>
  </si>
  <si>
    <t>Řezání dlaždic pro soklíky</t>
  </si>
  <si>
    <t>771010</t>
  </si>
  <si>
    <t>Doplnění dlažby v rámci výměny dveří</t>
  </si>
  <si>
    <t>1,3*0,5*3+0,9*0,5*2</t>
  </si>
  <si>
    <t>77191</t>
  </si>
  <si>
    <t>Dodávka dlažby</t>
  </si>
  <si>
    <t>j15 : 15</t>
  </si>
  <si>
    <t>998771202R00</t>
  </si>
  <si>
    <t>Přesun hmot pro podlahy z dlaždic v objektech výšky do 12 m</t>
  </si>
  <si>
    <t>781101210R00</t>
  </si>
  <si>
    <t>Příprava podkladu pod obklady penetrace podkladu pod obklady</t>
  </si>
  <si>
    <t>POL1_7</t>
  </si>
  <si>
    <t>781475124R00</t>
  </si>
  <si>
    <t>Montáž obkladů vnitřních z dlaždic keramických kladených do tmele 600 x 600 mm,  , kladených do flexibilního tmele</t>
  </si>
  <si>
    <t>f23 : 205,9</t>
  </si>
  <si>
    <t>78101</t>
  </si>
  <si>
    <t>Dodávka obkladu 300x300mm</t>
  </si>
  <si>
    <t>205,9*1,1</t>
  </si>
  <si>
    <t>998781202R00</t>
  </si>
  <si>
    <t>Přesun hmot pro obklady keramické v objektech výšky do 12 m</t>
  </si>
  <si>
    <t>783271001R00</t>
  </si>
  <si>
    <t>Nátěry kov.stav.doplňk. konstrukcí polyuretanové jednonásobné + 2x email, Hmota nátěrová polyurethanová (PUR); funkce: vytvrzovací, proti UV záření, proti povětrnostním vlivům; barva: šedá</t>
  </si>
  <si>
    <t>800-783</t>
  </si>
  <si>
    <t>parapet - st.úprava s04 : (0,9*2+1,9*3+2,1+1,9*18+1,98*8+1,3*2+1,7+1,2*12+1,8*13+1,3+1,8+2,1*2+1,7*3+1+1,8*3+1,3+1,8+1+2,3+1,3*2+0,4*4+1,3*8+1,7*3+1,3+1)*0,5</t>
  </si>
  <si>
    <t>římsa - st.úprava s06 : 12,1*0,5</t>
  </si>
  <si>
    <t>střecha - st.úprava s07 : 67</t>
  </si>
  <si>
    <t>784191101R00</t>
  </si>
  <si>
    <t>Příprava povrchu Penetrace (napouštění) podkladu disperzní, jednonásobná</t>
  </si>
  <si>
    <t>800-784</t>
  </si>
  <si>
    <t>h03 : 607,8516</t>
  </si>
  <si>
    <t>784195212R00</t>
  </si>
  <si>
    <t>Malby z malířských směsí otěruvzdorných,  , bělost 82 %, dvojnásobné, Hmota nátěrová typ: malířská; funkce: dekorační; barva: bílá; lesk: matný (G3)</t>
  </si>
  <si>
    <t xml:space="preserve">h09 : </t>
  </si>
  <si>
    <t>1pp : (5,601+2,656+2,55+2,7+2,15+3,555+2,15+3,094+2,6+3,555+4,964+6,798+10,089+6,928+8,62+6,928+5,286+3,05+4,037+3,05+3,694+3,05+2,32+1,3+2,32+1,65+0,889*2+1,3+1,65+1,65+3,05+2,91+3,05)*2*2,6</t>
  </si>
  <si>
    <t>-205,9</t>
  </si>
  <si>
    <t>329,88-31,82-29,16-59,72-19,86</t>
  </si>
  <si>
    <t>979011111R00</t>
  </si>
  <si>
    <t>Svislá doprava suti a vybouraných hmot za prvé podlaží nad nebo pod základním podlažím</t>
  </si>
  <si>
    <t>Přesun suti</t>
  </si>
  <si>
    <t>POL8_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</si>
  <si>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</si>
  <si>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</si>
  <si>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</si>
  <si>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</si>
  <si>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</si>
  <si>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</si>
  <si>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</si>
  <si>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</si>
  <si>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</si>
  <si>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kategorie 17 09 04 smíšené stavební a demoliční odpady</t>
  </si>
  <si>
    <t>SUM</t>
  </si>
  <si>
    <t>END</t>
  </si>
  <si>
    <t>D.217</t>
  </si>
  <si>
    <t>Hospodaření s dešťovou vodou</t>
  </si>
  <si>
    <t>Hloubení nezapažených rýh šířky do 800 mm strojně s urovnáním dna do předepsaného profilu a spádu v hornině třídy těžitelnosti I skupiny 1 a 2 přes 100 m3</t>
  </si>
  <si>
    <t>Hloubení nezapažených šachet strojně v hornině třídy těžitelnosti I skupiny 1 a 2 přes 20 do 50 m3</t>
  </si>
  <si>
    <t>Zásyp sypaninou z jakékoliv horniny strojně s uložením výkopku ve vrstvách se zhutněním jam, šachet, rýh nebo kolem objektů v těchto vykopávkách</t>
  </si>
  <si>
    <t>Lože pod potrubí, stoky a drobné objekty v otevřeném výkopu ze štěrkodrtě 0-63 mm</t>
  </si>
  <si>
    <t>997</t>
  </si>
  <si>
    <t>Přesun sutě</t>
  </si>
  <si>
    <t>Nakládání suti a vybouraných hmot na dopravní prostředek pro vodorovné přemístění</t>
  </si>
  <si>
    <t>Odvoz suti a vybouraných hmot na skládku nebo meziskládku se složením, na vzdálenost do 1 km</t>
  </si>
  <si>
    <t>Odvoz suti a vybouraných hmot na skládku nebo meziskládku se složením, na vzdálenost Příplatek k ceně za každý další započatý 1 km přes 1 km</t>
  </si>
  <si>
    <t>8</t>
  </si>
  <si>
    <t>Poplatek za uložení stavebního odpadu na recyklační skládce (skládkovné) zeminy a kamení zatříděného do Katalogu odpadů pod kódem 17 05 04</t>
  </si>
  <si>
    <t>Trubní vedení</t>
  </si>
  <si>
    <t>Montáž kanalizačního potrubí hladkého plnostěnného SN 8 z PVC-U DN110</t>
  </si>
  <si>
    <t>trubka kanalizační PVC-U plnostěnná jednovrstvá DN 110x1000mm SN8</t>
  </si>
  <si>
    <t>Montáž kanalizačního potrubí z tvrdého PVC-U hladkého plnostěnného tuhost SN 8 DN 160</t>
  </si>
  <si>
    <t>trubka kanalizační PVC-U plnostěnná jednovrstvá DN 160x1000mm SN8</t>
  </si>
  <si>
    <t>Montáž tvarovek na kanalizačním plastovém potrubí z PVC</t>
  </si>
  <si>
    <t>koleno kanalizační PVC KG 110x45°</t>
  </si>
  <si>
    <t>koleno kanalizační PVC KG 160x45°</t>
  </si>
  <si>
    <t>odbočka kanalizační plastová s hrdlem KG 160/160/45°</t>
  </si>
  <si>
    <t>redukce kanalizační PVC 160/110</t>
  </si>
  <si>
    <t>Montáž drenážního potrubí SN 4 z PVC-U DN160</t>
  </si>
  <si>
    <t>trubka drenážní flexibilní neperforovaná PVC-U SN 4 DN 160 pro meliorace, dočasné nebo odlehčovací drenáže</t>
  </si>
  <si>
    <t>Montáž tvarovek na kanalizačním plastovém potrubí z PP nebo PVC-U hladkého plnostěnného lapačů střešních splavenin DN 100</t>
  </si>
  <si>
    <t>lapač střešních splavenin se zápachovou klapkou a lapacím košem DN 125/110</t>
  </si>
  <si>
    <t>Montáž vsakovacích bloků</t>
  </si>
  <si>
    <t>Vsakovací blok, objem 300L, rozměry 1,2x0,6x0,42, materiál PP</t>
  </si>
  <si>
    <t>Montáž filtrační šachty</t>
  </si>
  <si>
    <t>podzemní filtrační šachta DN 400 s košem, poklop pochozí</t>
  </si>
  <si>
    <t>Revizní šachta z tvrdého PVC v otevřeném výkopu typ přímý (DN šachty/DN trubního vedení) DN 315/160, hloubka od 1360 do 1730 mm</t>
  </si>
  <si>
    <t>Revizní a čistící šachta z polypropylenu PP pro hladké trouby DN 600 šachtové dno (DN šachty / DN trubního vedení) DN 600/160 průtočné</t>
  </si>
  <si>
    <t>Geotextilie netkaná pro ochranu, separaci nebo filtraci měrná hmotnost přes 200 do 300 g/m2</t>
  </si>
  <si>
    <t>Zkouška těsnosti kanalizace v objektech vodou DN 150 nebo DN 200</t>
  </si>
  <si>
    <t>Příprava na budoucí připojení liniového žlabu do vsakovacího objektu č.1</t>
  </si>
  <si>
    <t>kpl</t>
  </si>
  <si>
    <t>Demontáž stávající dvorní vpusti</t>
  </si>
  <si>
    <t>Podlahové vpusti montáž dvorních vtoků ostatních typů DN 110/160</t>
  </si>
  <si>
    <t>vpusť dvorní polymerbetonová B125 300x300mm Zn rošt</t>
  </si>
  <si>
    <t>Přesun hmot pro vnitřní kanalizaci stanovený z hmotnosti přesunovaného materiálu vodorovná dopravní vzdálenost do 50 m základní v objektech výšky do 6 m</t>
  </si>
  <si>
    <t>Vedlejší a ostatní náklady stavby</t>
  </si>
  <si>
    <t>Ceník, kapitola</t>
  </si>
  <si>
    <t>Poznámka uchazeče</t>
  </si>
  <si>
    <t>Náklady spojené s prováděním stavby</t>
  </si>
  <si>
    <t xml:space="preserve">005124010R  </t>
  </si>
  <si>
    <t xml:space="preserve">Zajištění kompletační a koordinační činnosti spojených s realizací stavby a následným dáním do užívání. Např. práce souvisejících se subdodávkami, dodávkou stavebních výrobků a materiálů, lešení, bednění, montážních strojů a zařízení.   </t>
  </si>
  <si>
    <t>Soubor</t>
  </si>
  <si>
    <t>Koordinace a zajištění součinnosti a stavebních úprav pro distributory inž.sítí s přímou dodávkou(např. EON, RWE apod.)</t>
  </si>
  <si>
    <t xml:space="preserve">004111010R  </t>
  </si>
  <si>
    <t>Zajištění a projednání všech nezbytných administrativních úkonů spojených s realizací stavby</t>
  </si>
  <si>
    <t>Zařízení staveniště</t>
  </si>
  <si>
    <t xml:space="preserve">005121010R  </t>
  </si>
  <si>
    <t>Vybudování zařízení staveniště</t>
  </si>
  <si>
    <t>Náklady spojené s vypracováním projektové dokumentace zařízení staveniště, zřízením přípojek energií k objektům zařízení staveniště, vybudováním  měřících odběrných míst a zřízení, příprava území pro objekty zařízení staveniště a vlastní vybudování objektů zařízení staveniště. Poskytnutí min. jedné staveništní buňky pro potřeby jednání po dobu výstavby.</t>
  </si>
  <si>
    <t xml:space="preserve">005121020R  </t>
  </si>
  <si>
    <t xml:space="preserve">Provoz zařízení staveniště </t>
  </si>
  <si>
    <t>Náklady na vybavení objektů zařízení staveniště, náklady na energie spotřebované dodavatelem v rámci provozu zařízení staveniště, náklady na spotřebovanou energii během výstavby, elektro, vodné stočné ,náklady na potřebný úklid v prostorách zařízení staveniště, náklady na nutnou údržbu a opravy na objektech zařízení staveniště a na přípojkách energií. Provoz staveniště v souladu s požadavky standardů projektu.</t>
  </si>
  <si>
    <t xml:space="preserve">005121030R  </t>
  </si>
  <si>
    <t>Odstranění zařízení staveniště</t>
  </si>
  <si>
    <t>Odstranění objektů zařízení staveniště včetně přípojek energií a jejich odvoz. Vyčištění území, vč. naložení,odvozu a uložení materiálu na skládku, uvedení prostoru zařízení staveniště do původního stavu, vyčištění, včetně nákladů na úpravu povrchů po odstranění zařízení staveniště a úklid ploch, na kterých bylo zařízení staveniště provozováno. Kompletní celkový úklid stavby před kolaudací a před předáním a převzetím díla.</t>
  </si>
  <si>
    <t>Provozní vlivy</t>
  </si>
  <si>
    <t xml:space="preserve">005122010R  </t>
  </si>
  <si>
    <t>Provozní vlivy a vlivy spojené s realizací za provozu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</si>
  <si>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</si>
  <si>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 xml:space="preserve">005211020R  </t>
  </si>
  <si>
    <t>Ochrana stávajících inženýrských sítí na staveništi</t>
  </si>
  <si>
    <t>Náklady na přezkoumání podkladů objednatele o stavu inženýrských sítí probíhajících staveništěm nebo dotčenými stavbou i mimo území staveniště, kontrola a vytýčení jejich skutečné trasy a provedení ochranných opatření/úprav pro zabezpečení stávajících inženýrských sítí.</t>
  </si>
  <si>
    <t xml:space="preserve">005211080R  </t>
  </si>
  <si>
    <t>Bezpečnostní, hygienická a protiprašná opatření na staveništi (v souladu se standardy projektu)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</si>
  <si>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</si>
  <si>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Zabezpečení staveniště, vnějších staveb a ploch dotčených stavbou, vybavení proti odcizení a škodám</t>
  </si>
  <si>
    <t>00521 R2</t>
  </si>
  <si>
    <t>Dočasné konstrukce pro zajištění provozu investora</t>
  </si>
  <si>
    <t>00521 R4</t>
  </si>
  <si>
    <t>Pasportizace území stavby a jejího okolí, zejména stavu příjezdových komunikací staveništní dopravy, předpokládaných dotčených ploch zasažených realizací stavby, požadavků vlastníků a uživatelů sousedních nemovitostí, dotčených orgánů apod. Pasportizace bude provedena před i po stavební činnosti.</t>
  </si>
  <si>
    <t xml:space="preserve">005111020R  </t>
  </si>
  <si>
    <t>Vytýčení prostorové polohy dopravní a technické infrastruktury (inženýrských sítí)  - vč. kopaných sond, vč. projednání se správci, apod., zpracování vytyčovacího výkresu stavby, vytyčení stavby, ostatní geodetické práce po dobu stavby, geometrický plán, návrh na vklad do KN</t>
  </si>
  <si>
    <t>00521 R5</t>
  </si>
  <si>
    <t>Zajištění průzkumů, zkoušek, atestů, sond a revizí apod. uvedených v rozhodnutích a v projektové dokumetnaci nezbytně nutných k provedení díla. Např. i činnost geologa při kontrole a převzetí základových spár, činnost geotechnika včetně geotechcnických zkoušek, měření parametrů hutnění, vyhotovení protokolů, činnost zpracovatele výrobní dokumentace výztuže a ocelových prvků při kontrole výztuže a ocelových prvků apod.</t>
  </si>
  <si>
    <t>00521 R6</t>
  </si>
  <si>
    <t>Součinnost se všemi zúčastněnými stranami - investorem, budoucím uživatelem, projektantem, zástupci organizací státní správy, koordinátorem BOZP apod. a to včetně nákladů spojených se zabezpečením kontrolních dnů a porad a náklady spojené s přístupem do elektronického stavebního deníku TDS, AD, INV po celou dobu realizace stavby.</t>
  </si>
  <si>
    <t xml:space="preserve">004111020R  </t>
  </si>
  <si>
    <t>Výrobní dokumentace dle souhrnné technické zprávy, např.:</t>
  </si>
  <si>
    <t>Konstrukční, dílenské a montážní výkresy nosných a pomocných konstrukcí, výrobní výkresy fasád, vnějších a vnitřních výplní otvorů (včetně prosklených stěn), kompletačních prvků, konstrukcí vč. ocelových a zámečnických konstrukcí, silových a ovládacích zařízení (včetně rozváděčů - pohledy na osazení přístrojů v rozvaděči, pohledy na skříně rozvaděčů, detailní zapojení prvků), statické a jiné výpočty, výkaz materiálů, dílenský deník, technické přejímací podmínky, certifikáty jednotlivých prvků, detaily napojení na okolní konstrukce</t>
  </si>
  <si>
    <t>Výkresy pomocných stavebních a montážních zařízení (např. lešení, bednění, výtahy, jeřábové dráhy apod.)</t>
  </si>
  <si>
    <t>Technologické postupy provádění - předložení technologických postupů výrobců materiálů a výrobků, zpracování detailů provádění a detailů návazností konstrukcí.</t>
  </si>
  <si>
    <t>Kontrolní a zkušební plány</t>
  </si>
  <si>
    <t>Příručky pro provoz a údržbu viz souhrnná technická zpráva</t>
  </si>
  <si>
    <t>Harmonogram stavby včetně průběžné aktualizace (dle standardů projektu)</t>
  </si>
  <si>
    <t>ZOV včetně průběžné aktualizace</t>
  </si>
  <si>
    <t>Kladečské plány obkladů a dlažeb</t>
  </si>
  <si>
    <t xml:space="preserve">005241010R  </t>
  </si>
  <si>
    <t>Vypracování dokumentace skutečného provedení stavby (případně pasportu) v rozsahu  dle platné legislativy (vyhl. č. 131/2024 Sb.v platném znění)</t>
  </si>
  <si>
    <t>00521 R8</t>
  </si>
  <si>
    <t>Náklady na provedení vzorků (fyzických, případně dle domluvy s objednatelem a autorským dozorem) - např. barevnost fasád, klempířských prvků atd. (včetně požadavků uvedených v projektové dokumentaci), vedení vzorkovacích protokolů (vedených v ucelené podobě formou knihy vzorkování) a s tím spojená administrativa. Vedení knihy vzorkování. Veškeré požadavky na vzorkování dle standardů projektu.</t>
  </si>
  <si>
    <t>00521 R9</t>
  </si>
  <si>
    <t>Fotodokumentace průběhu výstavby a dle specifikace uvedené v SoD, příp. podmínek dotačního titulu. Pořízení detailní fotodokumentace provedených prací či jiných výsledků díla, které mají být zakryty a které umožní identifikaci zakrytých tras, komponentů a prvků TZB.</t>
  </si>
  <si>
    <t xml:space="preserve">005231010R  </t>
  </si>
  <si>
    <t>Plán zkoušek - kontrolní a zkušební plán - provedení veškerých měření a zkoušek, revizních zpráv apod. a to dle platné legislativy, dle SoD a dle standardů projektu, např. na termovizní měření stavby, revize plynu, revize hromosvodu</t>
  </si>
  <si>
    <t xml:space="preserve">005241020R  </t>
  </si>
  <si>
    <t>Zpracování geodetického zaměření skutečného provedení stavby včetně profesních částí a geometrických plánů dle SoD a dle požadavků dotčených orgánů a zápisu do KN (je-li vyžadováno)</t>
  </si>
  <si>
    <t xml:space="preserve">005231040R  </t>
  </si>
  <si>
    <t>Zaškolení obsluhy a investorem pověřených osob, vypracování a odsouhlasení provozních a manipulačních řádů, proškolení provozovatele s provozováním a užíváním realizovaného díla dle SoD a jiných podmínek</t>
  </si>
  <si>
    <t>00521 R12</t>
  </si>
  <si>
    <t>Náklady spojené s pojištěním dodavatele, pojištěním díla, pojištěním škod způsobených třetím osobám, pojištěním proti živlu a krádeži</t>
  </si>
  <si>
    <t>soubor</t>
  </si>
  <si>
    <t>00521 R13</t>
  </si>
  <si>
    <t>Práce spojené s administrativou projektu</t>
  </si>
  <si>
    <t>00521 R15</t>
  </si>
  <si>
    <t>Náklady spojené s  finanční kontrolou veřejné správy, s kontrolou poskytovatele dotace, s poskytováním informací pověřeným orgánům (ministerstev ČR, Evropské komise, Evropského účetního dvora, NKÚ a dalších orgánů státní správy), dle SoD.</t>
  </si>
  <si>
    <t>00521 R16</t>
  </si>
  <si>
    <t>Náklady spojené s opatřeními proti nepřízní počasí, např. zaplachtování, čerpání vody apod. (v souladu se standardy projektu)</t>
  </si>
  <si>
    <t>00521 R17</t>
  </si>
  <si>
    <t>Náklady spojené se poskytnutím licencí k VDS, DSPS a všem dalším dokumentacím vytvořených zhotovitelem za účelem naplnění díla dle DP a SoD. V souladu se standardy projektu.</t>
  </si>
  <si>
    <t>VRN</t>
  </si>
  <si>
    <t>Soupis stavebních prací, dodávek a služeb - rekapitulace</t>
  </si>
  <si>
    <t>Cena celkem bez DPH</t>
  </si>
  <si>
    <t>132151104R</t>
  </si>
  <si>
    <t>133151102R</t>
  </si>
  <si>
    <t>174151101R</t>
  </si>
  <si>
    <t>451541111R</t>
  </si>
  <si>
    <t>997002611R</t>
  </si>
  <si>
    <t>997013501R</t>
  </si>
  <si>
    <t>997013509R</t>
  </si>
  <si>
    <t>171201231R</t>
  </si>
  <si>
    <t>871313119R</t>
  </si>
  <si>
    <t>28611118R</t>
  </si>
  <si>
    <t>871313121R</t>
  </si>
  <si>
    <t>28611164R</t>
  </si>
  <si>
    <t>286R</t>
  </si>
  <si>
    <t>28611351R</t>
  </si>
  <si>
    <t>28611361R</t>
  </si>
  <si>
    <t>28611392R</t>
  </si>
  <si>
    <t>28611504R</t>
  </si>
  <si>
    <t>2861R</t>
  </si>
  <si>
    <t>28611295R</t>
  </si>
  <si>
    <t>877260341R</t>
  </si>
  <si>
    <t>56231163R</t>
  </si>
  <si>
    <t>28623R</t>
  </si>
  <si>
    <t>2862R</t>
  </si>
  <si>
    <t>28624R</t>
  </si>
  <si>
    <t>56241617R</t>
  </si>
  <si>
    <t>894811113R</t>
  </si>
  <si>
    <t>894812311R</t>
  </si>
  <si>
    <t>919726122R</t>
  </si>
  <si>
    <t>721290112R</t>
  </si>
  <si>
    <t>72128R</t>
  </si>
  <si>
    <t>72129R</t>
  </si>
  <si>
    <t>721219621R</t>
  </si>
  <si>
    <t>59223160R</t>
  </si>
  <si>
    <t>998721101R</t>
  </si>
  <si>
    <t xml:space="preserve">Ostatní a vedlejší náklady - Cena celkem bez DPH </t>
  </si>
  <si>
    <t>F.501</t>
  </si>
  <si>
    <t>HsDV</t>
  </si>
  <si>
    <t>Architektonicko-stavební řešení</t>
  </si>
  <si>
    <t>D.101.01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</si>
</sst>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  <font>
      <sz val="11"/>
      <color rgb="FF9C0006"/>
      <name val="Calibri"/>
      <family val="2"/>
      <charset val="238"/>
      <scheme val="minor"/>
    </font>
    <font>
      <sz val="8"/>
      <name val="Arial CE"/>
      <family val="2"/>
    </font>
    <font>
      <u/>
      <sz val="11"/>
      <color theme="10"/>
      <name val="Calibri"/>
      <scheme val="minor"/>
    </font>
    <font>
      <sz val="10"/>
      <name val="Helv"/>
      <charset val="238"/>
    </font>
    <font>
      <b/>
      <sz val="8"/>
      <name val="Arial CE"/>
      <charset val="238"/>
    </font>
    <font>
      <b/>
      <sz val="10"/>
      <name val="Helv"/>
      <charset val="238"/>
    </font>
    <font>
      <sz val="8"/>
      <color rgb="FFFF0000"/>
      <name val="Arial CE"/>
      <charset val="238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3" fillId="5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" fillId="0" borderId="0"/>
    <xf numFmtId="0" fontId="30" fillId="0" borderId="0"/>
    <xf numFmtId="0" fontId="1" fillId="0" borderId="0"/>
  </cellStyleXfs>
  <cellXfs count="356">
    <xf numFmtId="0" fontId="0" fillId="0" borderId="0" xfId="0"/>
    <xf numFmtId="14" fontId="5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2" xfId="0" applyFont="1" applyBorder="1" applyAlignment="1">
      <alignment horizontal="right"/>
    </xf>
    <xf numFmtId="0" fontId="10" fillId="0" borderId="6" xfId="0" applyFont="1" applyBorder="1" applyAlignment="1">
      <alignment vertical="top"/>
    </xf>
    <xf numFmtId="14" fontId="10" fillId="0" borderId="6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0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10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10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wrapText="1"/>
    </xf>
    <xf numFmtId="1" fontId="10" fillId="0" borderId="12" xfId="0" applyNumberFormat="1" applyFont="1" applyBorder="1" applyAlignment="1">
      <alignment horizontal="right" vertical="center" wrapText="1"/>
    </xf>
    <xf numFmtId="1" fontId="10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10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11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10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10" fillId="2" borderId="6" xfId="0" applyNumberFormat="1" applyFont="1" applyFill="1" applyBorder="1" applyAlignment="1">
      <alignment horizontal="left" vertical="center" wrapText="1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9" fillId="4" borderId="28" xfId="0" applyNumberFormat="1" applyFont="1" applyFill="1" applyBorder="1" applyAlignment="1">
      <alignment vertical="center"/>
    </xf>
    <xf numFmtId="4" fontId="9" fillId="4" borderId="29" xfId="0" applyNumberFormat="1" applyFont="1" applyFill="1" applyBorder="1" applyAlignment="1">
      <alignment vertical="center" wrapText="1"/>
    </xf>
    <xf numFmtId="4" fontId="12" fillId="4" borderId="30" xfId="0" applyNumberFormat="1" applyFont="1" applyFill="1" applyBorder="1" applyAlignment="1">
      <alignment horizontal="center" vertical="center" wrapText="1" shrinkToFit="1"/>
    </xf>
    <xf numFmtId="4" fontId="9" fillId="4" borderId="28" xfId="0" applyNumberFormat="1" applyFont="1" applyFill="1" applyBorder="1" applyAlignment="1">
      <alignment horizontal="center" vertical="center" wrapText="1" shrinkToFit="1"/>
    </xf>
    <xf numFmtId="4" fontId="9" fillId="4" borderId="30" xfId="0" applyNumberFormat="1" applyFont="1" applyFill="1" applyBorder="1" applyAlignment="1">
      <alignment horizontal="center" vertical="center" wrapText="1" shrinkToFit="1"/>
    </xf>
    <xf numFmtId="3" fontId="9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5" fillId="0" borderId="32" xfId="0" applyNumberFormat="1" applyFont="1" applyBorder="1" applyAlignment="1">
      <alignment horizontal="right" vertical="center" wrapText="1" shrinkToFit="1"/>
    </xf>
    <xf numFmtId="4" fontId="5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10" fillId="0" borderId="31" xfId="0" applyNumberFormat="1" applyFont="1" applyBorder="1" applyAlignment="1">
      <alignment vertical="center"/>
    </xf>
    <xf numFmtId="4" fontId="10" fillId="0" borderId="32" xfId="0" applyNumberFormat="1" applyFont="1" applyBorder="1" applyAlignment="1">
      <alignment vertical="center" wrapText="1" shrinkToFit="1"/>
    </xf>
    <xf numFmtId="4" fontId="10" fillId="0" borderId="32" xfId="0" applyNumberFormat="1" applyFont="1" applyBorder="1" applyAlignment="1">
      <alignment vertical="center" shrinkToFit="1"/>
    </xf>
    <xf numFmtId="4" fontId="10" fillId="0" borderId="33" xfId="0" applyNumberFormat="1" applyFont="1" applyBorder="1" applyAlignment="1">
      <alignment vertical="center" shrinkToFit="1"/>
    </xf>
    <xf numFmtId="3" fontId="10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7" fillId="2" borderId="35" xfId="0" applyNumberFormat="1" applyFont="1" applyFill="1" applyBorder="1" applyAlignment="1">
      <alignment vertical="center" wrapText="1" shrinkToFit="1"/>
    </xf>
    <xf numFmtId="4" fontId="17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6" fillId="2" borderId="11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10" fillId="2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10" fillId="2" borderId="27" xfId="0" applyFont="1" applyFill="1" applyBorder="1" applyAlignment="1">
      <alignment vertical="top"/>
    </xf>
    <xf numFmtId="49" fontId="10" fillId="2" borderId="18" xfId="0" applyNumberFormat="1" applyFont="1" applyFill="1" applyBorder="1" applyAlignment="1">
      <alignment vertical="top"/>
    </xf>
    <xf numFmtId="0" fontId="10" fillId="2" borderId="18" xfId="0" applyFont="1" applyFill="1" applyBorder="1" applyAlignment="1">
      <alignment horizontal="center" vertical="top" shrinkToFit="1"/>
    </xf>
    <xf numFmtId="165" fontId="10" fillId="2" borderId="18" xfId="0" applyNumberFormat="1" applyFont="1" applyFill="1" applyBorder="1" applyAlignment="1">
      <alignment vertical="top" shrinkToFit="1"/>
    </xf>
    <xf numFmtId="4" fontId="10" fillId="2" borderId="18" xfId="0" applyNumberFormat="1" applyFont="1" applyFill="1" applyBorder="1" applyAlignment="1">
      <alignment vertical="top" shrinkToFit="1"/>
    </xf>
    <xf numFmtId="4" fontId="10" fillId="2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165" fontId="18" fillId="0" borderId="39" xfId="0" applyNumberFormat="1" applyFont="1" applyBorder="1" applyAlignment="1">
      <alignment vertical="top" shrinkToFit="1"/>
    </xf>
    <xf numFmtId="4" fontId="18" fillId="3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2" fillId="0" borderId="0" xfId="0" applyFont="1" applyAlignment="1">
      <alignment wrapText="1"/>
    </xf>
    <xf numFmtId="49" fontId="10" fillId="2" borderId="18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3" fillId="6" borderId="0" xfId="2" applyFill="1"/>
    <xf numFmtId="0" fontId="0" fillId="0" borderId="36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2" borderId="36" xfId="0" applyFill="1" applyBorder="1" applyAlignment="1">
      <alignment vertical="center"/>
    </xf>
    <xf numFmtId="49" fontId="0" fillId="2" borderId="35" xfId="0" applyNumberFormat="1" applyFill="1" applyBorder="1" applyAlignment="1">
      <alignment vertical="center"/>
    </xf>
    <xf numFmtId="49" fontId="0" fillId="4" borderId="36" xfId="0" applyNumberFormat="1" applyFill="1" applyBorder="1"/>
    <xf numFmtId="49" fontId="10" fillId="2" borderId="35" xfId="0" applyNumberFormat="1" applyFont="1" applyFill="1" applyBorder="1" applyAlignment="1">
      <alignment horizontal="left" vertical="top" wrapText="1"/>
    </xf>
    <xf numFmtId="4" fontId="18" fillId="0" borderId="39" xfId="0" applyNumberFormat="1" applyFont="1" applyBorder="1" applyAlignment="1">
      <alignment vertical="center" wrapText="1" shrinkToFit="1"/>
    </xf>
    <xf numFmtId="49" fontId="10" fillId="0" borderId="0" xfId="0" applyNumberFormat="1" applyFont="1" applyAlignment="1">
      <alignment horizontal="left" vertical="top" wrapText="1"/>
    </xf>
    <xf numFmtId="2" fontId="10" fillId="2" borderId="22" xfId="0" applyNumberFormat="1" applyFont="1" applyFill="1" applyBorder="1" applyAlignment="1">
      <alignment horizontal="left" vertical="top" wrapText="1"/>
    </xf>
    <xf numFmtId="49" fontId="10" fillId="2" borderId="35" xfId="0" applyNumberFormat="1" applyFont="1" applyFill="1" applyBorder="1" applyAlignment="1">
      <alignment horizontal="left" vertical="top"/>
    </xf>
    <xf numFmtId="49" fontId="10" fillId="2" borderId="34" xfId="0" applyNumberFormat="1" applyFont="1" applyFill="1" applyBorder="1" applyAlignment="1">
      <alignment horizontal="left" vertical="top" wrapText="1"/>
    </xf>
    <xf numFmtId="49" fontId="10" fillId="2" borderId="22" xfId="0" applyNumberFormat="1" applyFont="1" applyFill="1" applyBorder="1" applyAlignment="1">
      <alignment horizontal="left" vertical="top" wrapText="1"/>
    </xf>
    <xf numFmtId="49" fontId="10" fillId="2" borderId="34" xfId="0" applyNumberFormat="1" applyFont="1" applyFill="1" applyBorder="1" applyAlignment="1">
      <alignment horizontal="left" vertical="top"/>
    </xf>
    <xf numFmtId="49" fontId="18" fillId="0" borderId="0" xfId="0" applyNumberFormat="1" applyFont="1" applyAlignment="1" applyProtection="1">
      <alignment vertical="top" wrapText="1"/>
      <protection locked="0"/>
    </xf>
    <xf numFmtId="49" fontId="18" fillId="0" borderId="6" xfId="0" applyNumberFormat="1" applyFont="1" applyBorder="1" applyAlignment="1" applyProtection="1">
      <alignment vertical="top" wrapText="1"/>
      <protection locked="0"/>
    </xf>
    <xf numFmtId="49" fontId="18" fillId="0" borderId="35" xfId="0" applyNumberFormat="1" applyFont="1" applyBorder="1" applyAlignment="1" applyProtection="1">
      <alignment vertical="top" wrapText="1"/>
      <protection locked="0"/>
    </xf>
    <xf numFmtId="0" fontId="0" fillId="4" borderId="36" xfId="0" applyFill="1" applyBorder="1"/>
    <xf numFmtId="0" fontId="0" fillId="4" borderId="36" xfId="0" applyFill="1" applyBorder="1" applyAlignment="1">
      <alignment horizontal="center"/>
    </xf>
    <xf numFmtId="0" fontId="0" fillId="4" borderId="34" xfId="0" applyFill="1" applyBorder="1"/>
    <xf numFmtId="0" fontId="0" fillId="4" borderId="36" xfId="0" applyFill="1" applyBorder="1" applyAlignment="1">
      <alignment wrapText="1"/>
    </xf>
    <xf numFmtId="4" fontId="18" fillId="3" borderId="0" xfId="0" applyNumberFormat="1" applyFont="1" applyFill="1" applyAlignment="1" applyProtection="1">
      <alignment vertical="top" shrinkToFit="1"/>
      <protection locked="0"/>
    </xf>
    <xf numFmtId="0" fontId="10" fillId="2" borderId="34" xfId="0" applyFont="1" applyFill="1" applyBorder="1" applyAlignment="1">
      <alignment vertical="top"/>
    </xf>
    <xf numFmtId="49" fontId="10" fillId="2" borderId="35" xfId="0" applyNumberFormat="1" applyFont="1" applyFill="1" applyBorder="1" applyAlignment="1">
      <alignment vertical="top"/>
    </xf>
    <xf numFmtId="0" fontId="10" fillId="2" borderId="35" xfId="0" applyFont="1" applyFill="1" applyBorder="1" applyAlignment="1">
      <alignment horizontal="center" vertical="top"/>
    </xf>
    <xf numFmtId="0" fontId="10" fillId="2" borderId="35" xfId="0" applyFont="1" applyFill="1" applyBorder="1" applyAlignment="1">
      <alignment vertical="top"/>
    </xf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21" xfId="0" applyFill="1" applyBorder="1"/>
    <xf numFmtId="49" fontId="0" fillId="4" borderId="21" xfId="0" applyNumberFormat="1" applyFill="1" applyBorder="1"/>
    <xf numFmtId="0" fontId="0" fillId="4" borderId="21" xfId="0" applyFill="1" applyBorder="1" applyAlignment="1">
      <alignment horizontal="center"/>
    </xf>
    <xf numFmtId="0" fontId="0" fillId="4" borderId="15" xfId="0" applyFill="1" applyBorder="1"/>
    <xf numFmtId="0" fontId="0" fillId="4" borderId="21" xfId="0" applyFill="1" applyBorder="1" applyAlignment="1">
      <alignment wrapText="1"/>
    </xf>
    <xf numFmtId="0" fontId="18" fillId="0" borderId="36" xfId="0" applyFont="1" applyBorder="1"/>
    <xf numFmtId="4" fontId="18" fillId="0" borderId="41" xfId="0" applyNumberFormat="1" applyFont="1" applyBorder="1" applyAlignment="1">
      <alignment vertical="center" shrinkToFit="1"/>
    </xf>
    <xf numFmtId="4" fontId="18" fillId="0" borderId="39" xfId="0" applyNumberFormat="1" applyFont="1" applyBorder="1" applyAlignment="1">
      <alignment vertical="center" shrinkToFit="1"/>
    </xf>
    <xf numFmtId="4" fontId="18" fillId="0" borderId="42" xfId="0" applyNumberFormat="1" applyFont="1" applyBorder="1" applyAlignment="1">
      <alignment vertical="center" wrapText="1" shrinkToFit="1"/>
    </xf>
    <xf numFmtId="4" fontId="18" fillId="0" borderId="35" xfId="0" applyNumberFormat="1" applyFont="1" applyBorder="1" applyAlignment="1">
      <alignment vertical="center" wrapText="1" shrinkToFit="1"/>
    </xf>
    <xf numFmtId="4" fontId="18" fillId="0" borderId="41" xfId="0" applyNumberFormat="1" applyFont="1" applyBorder="1" applyAlignment="1">
      <alignment vertical="center" wrapText="1" shrinkToFit="1"/>
    </xf>
    <xf numFmtId="0" fontId="0" fillId="0" borderId="35" xfId="0" applyBorder="1"/>
    <xf numFmtId="0" fontId="18" fillId="0" borderId="35" xfId="0" applyFont="1" applyBorder="1"/>
    <xf numFmtId="0" fontId="0" fillId="0" borderId="18" xfId="0" applyBorder="1"/>
    <xf numFmtId="0" fontId="10" fillId="2" borderId="15" xfId="0" applyFont="1" applyFill="1" applyBorder="1" applyAlignment="1">
      <alignment vertical="top"/>
    </xf>
    <xf numFmtId="49" fontId="10" fillId="2" borderId="12" xfId="0" applyNumberFormat="1" applyFont="1" applyFill="1" applyBorder="1" applyAlignment="1">
      <alignment vertical="top"/>
    </xf>
    <xf numFmtId="49" fontId="10" fillId="2" borderId="12" xfId="0" applyNumberFormat="1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vertical="top"/>
    </xf>
    <xf numFmtId="0" fontId="26" fillId="0" borderId="0" xfId="7" applyFont="1"/>
    <xf numFmtId="49" fontId="26" fillId="0" borderId="0" xfId="7" applyNumberFormat="1" applyFont="1"/>
    <xf numFmtId="49" fontId="26" fillId="0" borderId="0" xfId="7" applyNumberFormat="1" applyFont="1" applyAlignment="1">
      <alignment wrapText="1"/>
    </xf>
    <xf numFmtId="0" fontId="26" fillId="0" borderId="0" xfId="7" applyFont="1" applyAlignment="1">
      <alignment horizontal="center"/>
    </xf>
    <xf numFmtId="4" fontId="26" fillId="0" borderId="0" xfId="7" applyNumberFormat="1" applyFont="1"/>
    <xf numFmtId="0" fontId="18" fillId="0" borderId="0" xfId="7" applyFont="1"/>
    <xf numFmtId="0" fontId="18" fillId="0" borderId="36" xfId="7" applyFont="1" applyBorder="1" applyAlignment="1">
      <alignment vertical="center"/>
    </xf>
    <xf numFmtId="0" fontId="18" fillId="0" borderId="35" xfId="7" applyFont="1" applyBorder="1" applyAlignment="1">
      <alignment vertical="center"/>
    </xf>
    <xf numFmtId="0" fontId="18" fillId="0" borderId="36" xfId="7" applyFont="1" applyBorder="1" applyAlignment="1">
      <alignment horizontal="right" vertical="center"/>
    </xf>
    <xf numFmtId="0" fontId="18" fillId="0" borderId="35" xfId="7" applyFont="1" applyBorder="1" applyAlignment="1">
      <alignment horizontal="right" vertical="center"/>
    </xf>
    <xf numFmtId="0" fontId="18" fillId="0" borderId="18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18" fillId="0" borderId="0" xfId="7" applyFont="1" applyAlignment="1">
      <alignment vertical="center" wrapText="1"/>
    </xf>
    <xf numFmtId="0" fontId="18" fillId="0" borderId="6" xfId="7" applyFont="1" applyBorder="1" applyAlignment="1">
      <alignment vertical="center"/>
    </xf>
    <xf numFmtId="0" fontId="27" fillId="0" borderId="0" xfId="7" applyFont="1"/>
    <xf numFmtId="0" fontId="28" fillId="0" borderId="0" xfId="7" applyFont="1"/>
    <xf numFmtId="0" fontId="18" fillId="0" borderId="0" xfId="7" applyFont="1" applyAlignment="1">
      <alignment wrapText="1"/>
    </xf>
    <xf numFmtId="0" fontId="26" fillId="0" borderId="0" xfId="7" applyFont="1" applyAlignment="1">
      <alignment wrapText="1"/>
    </xf>
    <xf numFmtId="0" fontId="18" fillId="0" borderId="6" xfId="7" applyFont="1" applyBorder="1" applyAlignment="1">
      <alignment vertical="center" wrapText="1"/>
    </xf>
    <xf numFmtId="0" fontId="18" fillId="0" borderId="36" xfId="7" applyFont="1" applyBorder="1" applyAlignment="1">
      <alignment vertical="center" wrapText="1"/>
    </xf>
    <xf numFmtId="16" fontId="18" fillId="0" borderId="0" xfId="7" applyNumberFormat="1" applyFont="1" applyAlignment="1">
      <alignment vertical="center"/>
    </xf>
    <xf numFmtId="0" fontId="18" fillId="0" borderId="34" xfId="7" applyFont="1" applyBorder="1" applyAlignment="1">
      <alignment vertical="center" wrapText="1"/>
    </xf>
    <xf numFmtId="0" fontId="18" fillId="0" borderId="35" xfId="7" applyFont="1" applyBorder="1" applyAlignment="1">
      <alignment vertical="center" wrapText="1"/>
    </xf>
    <xf numFmtId="49" fontId="18" fillId="0" borderId="0" xfId="7" applyNumberFormat="1" applyFont="1" applyAlignment="1">
      <alignment vertical="center"/>
    </xf>
    <xf numFmtId="0" fontId="29" fillId="0" borderId="0" xfId="7" applyFont="1"/>
    <xf numFmtId="4" fontId="0" fillId="0" borderId="32" xfId="0" applyNumberFormat="1" applyBorder="1" applyAlignment="1">
      <alignment vertical="center" wrapText="1"/>
    </xf>
    <xf numFmtId="4" fontId="10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3" fillId="0" borderId="15" xfId="0" applyNumberFormat="1" applyFont="1" applyBorder="1" applyAlignment="1">
      <alignment horizontal="right" vertical="center" indent="1"/>
    </xf>
    <xf numFmtId="4" fontId="14" fillId="2" borderId="7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5" fillId="0" borderId="15" xfId="0" applyNumberFormat="1" applyFont="1" applyBorder="1" applyAlignment="1">
      <alignment horizontal="right" vertical="center" indent="1"/>
    </xf>
    <xf numFmtId="4" fontId="15" fillId="0" borderId="22" xfId="0" applyNumberFormat="1" applyFont="1" applyBorder="1" applyAlignment="1">
      <alignment horizontal="right" vertical="center" indent="1"/>
    </xf>
    <xf numFmtId="0" fontId="10" fillId="3" borderId="0" xfId="0" applyFont="1" applyFill="1" applyAlignment="1" applyProtection="1">
      <alignment horizontal="left" vertical="center"/>
      <protection locked="0"/>
    </xf>
    <xf numFmtId="49" fontId="10" fillId="2" borderId="6" xfId="0" applyNumberFormat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10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10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8" fillId="0" borderId="0" xfId="0" applyFont="1" applyAlignment="1">
      <alignment horizont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35" xfId="0" applyNumberFormat="1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18" fillId="3" borderId="0" xfId="0" applyNumberFormat="1" applyFont="1" applyFill="1" applyAlignment="1" applyProtection="1">
      <alignment horizontal="left" vertical="top" wrapText="1"/>
      <protection locked="0"/>
    </xf>
    <xf numFmtId="49" fontId="18" fillId="3" borderId="0" xfId="0" applyNumberFormat="1" applyFont="1" applyFill="1" applyAlignment="1" applyProtection="1">
      <alignment vertical="top"/>
      <protection locked="0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top" wrapText="1"/>
    </xf>
    <xf numFmtId="49" fontId="18" fillId="3" borderId="0" xfId="0" applyNumberFormat="1" applyFont="1" applyFill="1" applyAlignment="1">
      <alignment horizontal="left" vertical="top" wrapText="1"/>
    </xf>
    <xf numFmtId="49" fontId="18" fillId="3" borderId="0" xfId="0" applyNumberFormat="1" applyFont="1" applyFill="1" applyAlignment="1">
      <alignment vertical="top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49" fontId="18" fillId="3" borderId="6" xfId="0" applyNumberFormat="1" applyFont="1" applyFill="1" applyBorder="1" applyAlignment="1" applyProtection="1">
      <alignment horizontal="center" vertical="top"/>
      <protection locked="0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3" fontId="14" fillId="2" borderId="7" xfId="0" applyNumberFormat="1" applyFont="1" applyFill="1" applyBorder="1" applyAlignment="1">
      <alignment horizontal="right" vertical="center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5" fillId="0" borderId="15" xfId="0" applyNumberFormat="1" applyFont="1" applyBorder="1" applyAlignment="1">
      <alignment horizontal="right" vertical="center" indent="1"/>
    </xf>
    <xf numFmtId="3" fontId="15" fillId="0" borderId="16" xfId="0" applyNumberFormat="1" applyFont="1" applyBorder="1" applyAlignment="1">
      <alignment horizontal="right" vertical="center" indent="1"/>
    </xf>
    <xf numFmtId="3" fontId="13" fillId="0" borderId="15" xfId="0" applyNumberFormat="1" applyFont="1" applyBorder="1" applyAlignment="1">
      <alignment horizontal="right" vertical="center" indent="1"/>
    </xf>
    <xf numFmtId="3" fontId="13" fillId="0" borderId="16" xfId="0" applyNumberFormat="1" applyFont="1" applyBorder="1" applyAlignment="1">
      <alignment horizontal="right" vertical="center" indent="1"/>
    </xf>
    <xf numFmtId="3" fontId="10" fillId="2" borderId="22" xfId="0" applyNumberFormat="1" applyFont="1" applyFill="1" applyBorder="1" applyAlignment="1">
      <alignment vertical="top" shrinkToFit="1"/>
    </xf>
    <xf numFmtId="1" fontId="10" fillId="2" borderId="22" xfId="0" applyNumberFormat="1" applyFont="1" applyFill="1" applyBorder="1" applyAlignment="1">
      <alignment horizontal="left" vertical="top"/>
    </xf>
    <xf numFmtId="0" fontId="18" fillId="0" borderId="36" xfId="7" applyFont="1" applyBorder="1" applyAlignment="1" applyProtection="1">
      <alignment vertical="center" wrapText="1"/>
    </xf>
    <xf numFmtId="0" fontId="18" fillId="0" borderId="36" xfId="7" applyFont="1" applyBorder="1" applyAlignment="1" applyProtection="1">
      <alignment horizontal="left" vertical="center" wrapText="1"/>
    </xf>
    <xf numFmtId="0" fontId="18" fillId="0" borderId="36" xfId="7" applyFont="1" applyBorder="1" applyAlignment="1" applyProtection="1">
      <alignment horizontal="center" vertical="center" shrinkToFit="1"/>
    </xf>
    <xf numFmtId="4" fontId="18" fillId="0" borderId="36" xfId="7" applyNumberFormat="1" applyFont="1" applyBorder="1" applyAlignment="1" applyProtection="1">
      <alignment vertical="center"/>
    </xf>
    <xf numFmtId="2" fontId="18" fillId="0" borderId="36" xfId="7" applyNumberFormat="1" applyFont="1" applyBorder="1" applyAlignment="1" applyProtection="1">
      <alignment vertical="center"/>
    </xf>
    <xf numFmtId="49" fontId="18" fillId="3" borderId="6" xfId="0" applyNumberFormat="1" applyFont="1" applyFill="1" applyBorder="1" applyAlignment="1" applyProtection="1">
      <alignment horizontal="center" vertical="top"/>
    </xf>
    <xf numFmtId="49" fontId="10" fillId="2" borderId="35" xfId="0" applyNumberFormat="1" applyFont="1" applyFill="1" applyBorder="1" applyAlignment="1" applyProtection="1">
      <alignment horizontal="left" vertical="top" wrapText="1"/>
    </xf>
    <xf numFmtId="49" fontId="10" fillId="2" borderId="22" xfId="0" applyNumberFormat="1" applyFont="1" applyFill="1" applyBorder="1" applyAlignment="1" applyProtection="1">
      <alignment horizontal="left" vertical="top" wrapText="1"/>
    </xf>
    <xf numFmtId="0" fontId="18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vertical="center" wrapText="1" shrinkToFit="1"/>
    </xf>
    <xf numFmtId="165" fontId="18" fillId="0" borderId="0" xfId="7" applyNumberFormat="1" applyFont="1" applyAlignment="1" applyProtection="1">
      <alignment vertical="center" wrapText="1"/>
    </xf>
    <xf numFmtId="4" fontId="18" fillId="0" borderId="0" xfId="7" applyNumberFormat="1" applyFont="1" applyAlignment="1" applyProtection="1">
      <alignment vertical="center" wrapText="1"/>
    </xf>
    <xf numFmtId="49" fontId="10" fillId="2" borderId="35" xfId="0" applyNumberFormat="1" applyFont="1" applyFill="1" applyBorder="1" applyAlignment="1" applyProtection="1">
      <alignment horizontal="left" vertical="top"/>
    </xf>
    <xf numFmtId="49" fontId="10" fillId="2" borderId="22" xfId="0" applyNumberFormat="1" applyFont="1" applyFill="1" applyBorder="1" applyAlignment="1" applyProtection="1">
      <alignment horizontal="left" vertical="top"/>
    </xf>
    <xf numFmtId="2" fontId="10" fillId="2" borderId="22" xfId="0" applyNumberFormat="1" applyFont="1" applyFill="1" applyBorder="1" applyAlignment="1" applyProtection="1">
      <alignment horizontal="left" vertical="top" wrapText="1"/>
    </xf>
    <xf numFmtId="2" fontId="18" fillId="0" borderId="36" xfId="7" applyNumberFormat="1" applyFont="1" applyBorder="1" applyAlignment="1" applyProtection="1">
      <alignment vertical="center" wrapText="1"/>
    </xf>
    <xf numFmtId="2" fontId="18" fillId="0" borderId="36" xfId="7" applyNumberFormat="1" applyFont="1" applyBorder="1" applyAlignment="1">
      <alignment vertical="center" wrapText="1"/>
    </xf>
    <xf numFmtId="4" fontId="18" fillId="0" borderId="39" xfId="0" applyNumberFormat="1" applyFont="1" applyBorder="1" applyAlignment="1" applyProtection="1">
      <alignment vertical="center" shrinkToFit="1"/>
    </xf>
    <xf numFmtId="4" fontId="18" fillId="0" borderId="39" xfId="0" applyNumberFormat="1" applyFont="1" applyBorder="1" applyAlignment="1" applyProtection="1">
      <alignment vertical="center" wrapText="1" shrinkToFit="1"/>
    </xf>
    <xf numFmtId="49" fontId="18" fillId="3" borderId="0" xfId="0" applyNumberFormat="1" applyFont="1" applyFill="1" applyAlignment="1" applyProtection="1">
      <alignment horizontal="left" vertical="top" wrapText="1"/>
    </xf>
    <xf numFmtId="49" fontId="18" fillId="3" borderId="0" xfId="0" applyNumberFormat="1" applyFont="1" applyFill="1" applyAlignment="1" applyProtection="1">
      <alignment vertical="top"/>
    </xf>
    <xf numFmtId="49" fontId="10" fillId="2" borderId="18" xfId="0" applyNumberFormat="1" applyFont="1" applyFill="1" applyBorder="1" applyAlignment="1" applyProtection="1">
      <alignment horizontal="left" vertical="top" wrapText="1"/>
    </xf>
    <xf numFmtId="0" fontId="10" fillId="2" borderId="18" xfId="0" applyFont="1" applyFill="1" applyBorder="1" applyAlignment="1" applyProtection="1">
      <alignment horizontal="center" vertical="top" shrinkToFit="1"/>
    </xf>
    <xf numFmtId="165" fontId="10" fillId="2" borderId="18" xfId="0" applyNumberFormat="1" applyFont="1" applyFill="1" applyBorder="1" applyAlignment="1" applyProtection="1">
      <alignment vertical="top" shrinkToFit="1"/>
    </xf>
    <xf numFmtId="4" fontId="10" fillId="2" borderId="18" xfId="0" applyNumberFormat="1" applyFont="1" applyFill="1" applyBorder="1" applyAlignment="1" applyProtection="1">
      <alignment vertical="top" shrinkToFit="1"/>
    </xf>
    <xf numFmtId="49" fontId="18" fillId="0" borderId="39" xfId="0" applyNumberFormat="1" applyFont="1" applyBorder="1" applyAlignment="1" applyProtection="1">
      <alignment horizontal="left" vertical="top" wrapText="1"/>
    </xf>
    <xf numFmtId="0" fontId="18" fillId="0" borderId="39" xfId="0" applyFont="1" applyBorder="1" applyAlignment="1" applyProtection="1">
      <alignment horizontal="center" vertical="top" shrinkToFit="1"/>
    </xf>
    <xf numFmtId="165" fontId="18" fillId="0" borderId="39" xfId="0" applyNumberFormat="1" applyFont="1" applyBorder="1" applyAlignment="1" applyProtection="1">
      <alignment vertical="top" shrinkToFit="1"/>
    </xf>
    <xf numFmtId="4" fontId="18" fillId="0" borderId="39" xfId="0" applyNumberFormat="1" applyFont="1" applyBorder="1" applyAlignment="1" applyProtection="1">
      <alignment vertical="top" shrinkToFit="1"/>
    </xf>
    <xf numFmtId="0" fontId="18" fillId="0" borderId="18" xfId="0" applyFont="1" applyBorder="1" applyAlignment="1" applyProtection="1">
      <alignment horizontal="left" vertical="top" wrapText="1"/>
    </xf>
    <xf numFmtId="0" fontId="18" fillId="0" borderId="18" xfId="0" applyFont="1" applyBorder="1" applyAlignment="1" applyProtection="1">
      <alignment vertical="top" wrapText="1"/>
    </xf>
    <xf numFmtId="165" fontId="19" fillId="0" borderId="0" xfId="0" quotePrefix="1" applyNumberFormat="1" applyFont="1" applyAlignment="1" applyProtection="1">
      <alignment horizontal="left" vertical="top" wrapText="1"/>
    </xf>
    <xf numFmtId="165" fontId="19" fillId="0" borderId="0" xfId="0" applyNumberFormat="1" applyFont="1" applyAlignment="1" applyProtection="1">
      <alignment horizontal="center" vertical="top" wrapText="1" shrinkToFit="1"/>
    </xf>
    <xf numFmtId="165" fontId="19" fillId="0" borderId="0" xfId="0" applyNumberFormat="1" applyFont="1" applyAlignment="1" applyProtection="1">
      <alignment vertical="top" wrapText="1" shrinkToFit="1"/>
    </xf>
    <xf numFmtId="4" fontId="18" fillId="0" borderId="0" xfId="0" applyNumberFormat="1" applyFont="1" applyAlignment="1" applyProtection="1">
      <alignment vertical="top" shrinkToFit="1"/>
    </xf>
    <xf numFmtId="0" fontId="20" fillId="0" borderId="0" xfId="0" applyFont="1" applyAlignment="1" applyProtection="1">
      <alignment horizontal="left" vertical="top" wrapText="1"/>
    </xf>
    <xf numFmtId="0" fontId="20" fillId="0" borderId="0" xfId="0" applyFont="1" applyAlignment="1" applyProtection="1">
      <alignment vertical="top" wrapText="1"/>
    </xf>
    <xf numFmtId="0" fontId="20" fillId="0" borderId="18" xfId="0" applyFont="1" applyBorder="1" applyAlignment="1" applyProtection="1">
      <alignment horizontal="left" vertical="top" wrapText="1"/>
    </xf>
    <xf numFmtId="0" fontId="20" fillId="0" borderId="18" xfId="0" applyFont="1" applyBorder="1" applyAlignment="1" applyProtection="1">
      <alignment vertical="top" wrapText="1"/>
    </xf>
    <xf numFmtId="165" fontId="21" fillId="0" borderId="0" xfId="0" quotePrefix="1" applyNumberFormat="1" applyFont="1" applyAlignment="1" applyProtection="1">
      <alignment horizontal="left" vertical="top" wrapText="1"/>
    </xf>
    <xf numFmtId="165" fontId="21" fillId="0" borderId="0" xfId="0" applyNumberFormat="1" applyFont="1" applyAlignment="1" applyProtection="1">
      <alignment horizontal="center" vertical="top" wrapText="1" shrinkToFit="1"/>
    </xf>
    <xf numFmtId="165" fontId="21" fillId="0" borderId="0" xfId="0" applyNumberFormat="1" applyFont="1" applyAlignment="1" applyProtection="1">
      <alignment vertical="top" wrapText="1" shrinkToFit="1"/>
    </xf>
    <xf numFmtId="49" fontId="18" fillId="3" borderId="18" xfId="0" applyNumberFormat="1" applyFont="1" applyFill="1" applyBorder="1" applyAlignment="1" applyProtection="1">
      <alignment horizontal="left" vertical="top" wrapText="1"/>
    </xf>
    <xf numFmtId="49" fontId="18" fillId="3" borderId="18" xfId="0" applyNumberFormat="1" applyFont="1" applyFill="1" applyBorder="1" applyAlignment="1" applyProtection="1">
      <alignment vertical="top"/>
    </xf>
    <xf numFmtId="49" fontId="18" fillId="0" borderId="0" xfId="0" applyNumberFormat="1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center" vertical="top" shrinkToFit="1"/>
    </xf>
    <xf numFmtId="165" fontId="18" fillId="3" borderId="0" xfId="0" applyNumberFormat="1" applyFont="1" applyFill="1" applyAlignment="1" applyProtection="1">
      <alignment vertical="top" shrinkToFit="1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vertical="top" wrapText="1"/>
    </xf>
    <xf numFmtId="2" fontId="18" fillId="3" borderId="6" xfId="0" applyNumberFormat="1" applyFont="1" applyFill="1" applyBorder="1" applyAlignment="1" applyProtection="1">
      <alignment horizontal="center" vertical="top"/>
    </xf>
    <xf numFmtId="2" fontId="18" fillId="0" borderId="0" xfId="7" applyNumberFormat="1" applyFont="1" applyAlignment="1" applyProtection="1">
      <alignment vertical="center" wrapText="1"/>
    </xf>
    <xf numFmtId="2" fontId="20" fillId="0" borderId="0" xfId="7" applyNumberFormat="1" applyFont="1" applyAlignment="1" applyProtection="1">
      <alignment vertical="center" wrapText="1"/>
    </xf>
    <xf numFmtId="2" fontId="18" fillId="0" borderId="0" xfId="7" applyNumberFormat="1" applyFont="1" applyAlignment="1" applyProtection="1">
      <alignment horizontal="left" vertical="center" wrapText="1"/>
    </xf>
    <xf numFmtId="2" fontId="18" fillId="0" borderId="0" xfId="7" applyNumberFormat="1" applyFont="1" applyAlignment="1" applyProtection="1">
      <alignment horizontal="center" vertical="center" shrinkToFit="1"/>
    </xf>
    <xf numFmtId="2" fontId="18" fillId="0" borderId="0" xfId="7" applyNumberFormat="1" applyFont="1" applyAlignment="1" applyProtection="1">
      <alignment vertical="center"/>
    </xf>
  </cellXfs>
  <cellStyles count="8">
    <cellStyle name="Hypertextový odkaz 2" xfId="4" xr:uid="{CBBF6596-93ED-4A76-B749-35355F65D6A7}"/>
    <cellStyle name="Normální" xfId="0" builtinId="0"/>
    <cellStyle name="normální 2" xfId="1" xr:uid="{00000000-0005-0000-0000-000001000000}"/>
    <cellStyle name="Normální 3" xfId="3" xr:uid="{07E49F4C-C399-4D5C-8CE5-0453D6730E90}"/>
    <cellStyle name="Normální 4" xfId="5" xr:uid="{4312B7D3-CB15-463A-9762-FA6C27CB71D9}"/>
    <cellStyle name="Normální 4 2" xfId="7" xr:uid="{16CD92F9-941E-45F0-989C-2ECCD7700EC9}"/>
    <cellStyle name="Normální 5" xfId="6" xr:uid="{D4F1EACD-990F-4586-A018-76365ED70431}"/>
    <cellStyle name="Špatně" xfId="2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GPC4\Dropbox\400_projekty\P-24-039-000_Revitalizacie%20fas&#225;dy%20Z&#352;,%20Hradec%20Kr&#225;lov&#233;\13_CD\2025_01_07%20-%20Odevzd&#225;n&#237;_DPZ+DPS_02\Edit\F.501_Rozpo&#269;et\Samostan&#233;\V&#253;kaz%20v&#253;m&#283;r\Z&#352;%20Hradec%20Kr&#225;lov&#233;%20VV.xlsx" TargetMode="External"/><Relationship Id="rId1" Type="http://schemas.openxmlformats.org/officeDocument/2006/relationships/externalLinkPath" Target="Samostan&#233;/V&#253;kaz%20v&#253;m&#283;r/Z&#352;%20Hradec%20Kr&#225;lov&#233;%20V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GPC4\Dropbox\400_projekty\P-24-039-000_Revitalizacie%20fas&#225;dy%20Z&#352;,%20Hradec%20Kr&#225;lov&#233;\13_CD\2025_01_07%20-%20Odevzd&#225;n&#237;_DPZ+DPS_02\Edit\F.501_Rozpo&#269;et\_FZ&#352;_DPZ+DPS_501_000_Celkov&#253;%20rozpo&#269;et_00.xlsx" TargetMode="External"/><Relationship Id="rId1" Type="http://schemas.openxmlformats.org/officeDocument/2006/relationships/externalLinkPath" Target="_FZ&#352;_DPZ+DPS_501_000_Celkov&#253;%20rozpo&#269;et_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01 11353_01 Pol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VzorPolozky"/>
      <sheetName val="D.101 - Pol"/>
      <sheetName val="D.217 - Pol"/>
      <sheetName val="VN+ON"/>
    </sheetNames>
    <sheetDataSet>
      <sheetData sheetId="0">
        <row r="21">
          <cell r="G21">
            <v>0</v>
          </cell>
        </row>
        <row r="22">
          <cell r="G22">
            <v>0</v>
          </cell>
        </row>
        <row r="23">
          <cell r="G23">
            <v>10912581.540000003</v>
          </cell>
        </row>
        <row r="24">
          <cell r="G24">
            <v>2099162.41</v>
          </cell>
        </row>
        <row r="25">
          <cell r="G25">
            <v>2291642.1234000004</v>
          </cell>
        </row>
        <row r="27">
          <cell r="J27" t="str">
            <v>CZK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theme="6"/>
  </sheetPr>
  <dimension ref="A1:O44"/>
  <sheetViews>
    <sheetView showGridLines="0" tabSelected="1" topLeftCell="B1" zoomScaleNormal="100" zoomScaleSheetLayoutView="75" workbookViewId="0">
      <selection activeCell="B18" sqref="B1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34</v>
      </c>
      <c r="B1" s="248" t="s">
        <v>836</v>
      </c>
      <c r="C1" s="249"/>
      <c r="D1" s="249"/>
      <c r="E1" s="249"/>
      <c r="F1" s="249"/>
      <c r="G1" s="249"/>
      <c r="H1" s="249"/>
      <c r="I1" s="249"/>
      <c r="J1" s="250"/>
    </row>
    <row r="2" spans="1:15" ht="36" customHeight="1" x14ac:dyDescent="0.2">
      <c r="A2" s="2"/>
      <c r="B2" s="77" t="s">
        <v>21</v>
      </c>
      <c r="C2" s="78"/>
      <c r="D2" s="79" t="s">
        <v>44</v>
      </c>
      <c r="E2" s="251" t="s">
        <v>45</v>
      </c>
      <c r="F2" s="252"/>
      <c r="G2" s="252"/>
      <c r="H2" s="252"/>
      <c r="I2" s="252"/>
      <c r="J2" s="253"/>
      <c r="O2" s="1"/>
    </row>
    <row r="3" spans="1:15" ht="27" customHeight="1" x14ac:dyDescent="0.2">
      <c r="A3" s="2"/>
      <c r="B3" s="80" t="s">
        <v>42</v>
      </c>
      <c r="C3" s="78"/>
      <c r="D3" s="81" t="s">
        <v>40</v>
      </c>
      <c r="E3" s="254" t="s">
        <v>41</v>
      </c>
      <c r="F3" s="255"/>
      <c r="G3" s="255"/>
      <c r="H3" s="255"/>
      <c r="I3" s="255"/>
      <c r="J3" s="256"/>
    </row>
    <row r="4" spans="1:15" ht="23.25" customHeight="1" x14ac:dyDescent="0.2">
      <c r="A4" s="76">
        <v>4870</v>
      </c>
      <c r="B4" s="82" t="s">
        <v>43</v>
      </c>
      <c r="C4" s="83"/>
      <c r="D4" s="84" t="s">
        <v>38</v>
      </c>
      <c r="E4" s="237"/>
      <c r="F4" s="238"/>
      <c r="G4" s="238"/>
      <c r="H4" s="238"/>
      <c r="I4" s="238"/>
      <c r="J4" s="239"/>
    </row>
    <row r="5" spans="1:15" ht="24" customHeight="1" x14ac:dyDescent="0.2">
      <c r="A5" s="2"/>
      <c r="B5" s="31" t="s">
        <v>37</v>
      </c>
      <c r="D5" s="242"/>
      <c r="E5" s="243"/>
      <c r="F5" s="243"/>
      <c r="G5" s="243"/>
      <c r="H5" s="18" t="s">
        <v>36</v>
      </c>
      <c r="I5" s="22"/>
      <c r="J5" s="8"/>
    </row>
    <row r="6" spans="1:15" ht="15.75" customHeight="1" x14ac:dyDescent="0.2">
      <c r="A6" s="2"/>
      <c r="B6" s="28"/>
      <c r="C6" s="55"/>
      <c r="D6" s="244"/>
      <c r="E6" s="245"/>
      <c r="F6" s="245"/>
      <c r="G6" s="245"/>
      <c r="H6" s="18" t="s">
        <v>32</v>
      </c>
      <c r="I6" s="22"/>
      <c r="J6" s="8"/>
    </row>
    <row r="7" spans="1:15" ht="15.75" customHeight="1" x14ac:dyDescent="0.2">
      <c r="A7" s="2"/>
      <c r="B7" s="29"/>
      <c r="C7" s="56"/>
      <c r="D7" s="53"/>
      <c r="E7" s="246"/>
      <c r="F7" s="247"/>
      <c r="G7" s="247"/>
      <c r="H7" s="24"/>
      <c r="I7" s="23"/>
      <c r="J7" s="34"/>
    </row>
    <row r="8" spans="1:15" ht="24" hidden="1" customHeight="1" x14ac:dyDescent="0.2">
      <c r="A8" s="2"/>
      <c r="B8" s="31" t="s">
        <v>19</v>
      </c>
      <c r="D8" s="51"/>
      <c r="H8" s="18" t="s">
        <v>36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32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18</v>
      </c>
      <c r="D11" s="258"/>
      <c r="E11" s="258"/>
      <c r="F11" s="258"/>
      <c r="G11" s="258"/>
      <c r="H11" s="18" t="s">
        <v>36</v>
      </c>
      <c r="I11" s="85"/>
      <c r="J11" s="8"/>
    </row>
    <row r="12" spans="1:15" ht="15.75" customHeight="1" x14ac:dyDescent="0.2">
      <c r="A12" s="2"/>
      <c r="B12" s="28"/>
      <c r="C12" s="55"/>
      <c r="D12" s="236"/>
      <c r="E12" s="236"/>
      <c r="F12" s="236"/>
      <c r="G12" s="236"/>
      <c r="H12" s="18" t="s">
        <v>32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40"/>
      <c r="F13" s="241"/>
      <c r="G13" s="241"/>
      <c r="H13" s="19"/>
      <c r="I13" s="23"/>
      <c r="J13" s="34"/>
    </row>
    <row r="14" spans="1:15" ht="24" customHeight="1" x14ac:dyDescent="0.2">
      <c r="A14" s="2"/>
      <c r="B14" s="43" t="s">
        <v>20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30</v>
      </c>
      <c r="C15" s="61"/>
      <c r="D15" s="54"/>
      <c r="E15" s="257"/>
      <c r="F15" s="257"/>
      <c r="G15" s="259"/>
      <c r="H15" s="259"/>
      <c r="I15" s="259" t="s">
        <v>27</v>
      </c>
      <c r="J15" s="260"/>
    </row>
    <row r="16" spans="1:15" ht="23.25" customHeight="1" x14ac:dyDescent="0.2">
      <c r="A16" s="126" t="s">
        <v>22</v>
      </c>
      <c r="B16" s="38" t="s">
        <v>39</v>
      </c>
      <c r="C16" s="62"/>
      <c r="D16" s="63"/>
      <c r="E16" s="234"/>
      <c r="F16" s="235"/>
      <c r="G16" s="234"/>
      <c r="H16" s="235"/>
      <c r="I16" s="295">
        <f>'ASŘ - VV'!G605</f>
        <v>0</v>
      </c>
      <c r="J16" s="296"/>
    </row>
    <row r="17" spans="1:10" ht="23.25" customHeight="1" x14ac:dyDescent="0.2">
      <c r="A17" s="126" t="s">
        <v>23</v>
      </c>
      <c r="B17" s="38" t="s">
        <v>874</v>
      </c>
      <c r="C17" s="62"/>
      <c r="D17" s="63"/>
      <c r="E17" s="234"/>
      <c r="F17" s="235"/>
      <c r="G17" s="234"/>
      <c r="H17" s="235"/>
      <c r="I17" s="295">
        <f>'HsDV - VV'!G81</f>
        <v>0</v>
      </c>
      <c r="J17" s="296"/>
    </row>
    <row r="18" spans="1:10" ht="23.25" customHeight="1" x14ac:dyDescent="0.2">
      <c r="A18" s="126" t="s">
        <v>24</v>
      </c>
      <c r="B18" s="38" t="s">
        <v>835</v>
      </c>
      <c r="C18" s="62"/>
      <c r="D18" s="63"/>
      <c r="E18" s="234"/>
      <c r="F18" s="235"/>
      <c r="G18" s="234"/>
      <c r="H18" s="235"/>
      <c r="I18" s="295">
        <f>'VN+ON'!G84</f>
        <v>0</v>
      </c>
      <c r="J18" s="296"/>
    </row>
    <row r="19" spans="1:10" ht="23.25" customHeight="1" x14ac:dyDescent="0.2">
      <c r="A19" s="2"/>
      <c r="B19" s="48" t="s">
        <v>27</v>
      </c>
      <c r="C19" s="64"/>
      <c r="D19" s="65"/>
      <c r="E19" s="228"/>
      <c r="F19" s="261"/>
      <c r="G19" s="228"/>
      <c r="H19" s="261"/>
      <c r="I19" s="297">
        <f>SUM(I16:J18)</f>
        <v>0</v>
      </c>
      <c r="J19" s="298"/>
    </row>
    <row r="20" spans="1:10" ht="33" customHeight="1" x14ac:dyDescent="0.2">
      <c r="A20" s="2"/>
      <c r="B20" s="42" t="s">
        <v>31</v>
      </c>
      <c r="C20" s="62"/>
      <c r="D20" s="63"/>
      <c r="E20" s="66"/>
      <c r="F20" s="39"/>
      <c r="G20" s="33"/>
      <c r="H20" s="33"/>
      <c r="I20" s="33"/>
      <c r="J20" s="40"/>
    </row>
    <row r="21" spans="1:10" ht="23.25" customHeight="1" x14ac:dyDescent="0.2">
      <c r="A21" s="2"/>
      <c r="B21" s="38" t="s">
        <v>11</v>
      </c>
      <c r="C21" s="62"/>
      <c r="D21" s="63"/>
      <c r="E21" s="67">
        <v>12</v>
      </c>
      <c r="F21" s="39" t="s">
        <v>0</v>
      </c>
      <c r="G21" s="288">
        <v>0</v>
      </c>
      <c r="H21" s="289"/>
      <c r="I21" s="289"/>
      <c r="J21" s="40" t="str">
        <f t="shared" ref="J21:J26" si="0">Mena</f>
        <v>CZK</v>
      </c>
    </row>
    <row r="22" spans="1:10" ht="23.25" hidden="1" customHeight="1" x14ac:dyDescent="0.2">
      <c r="A22" s="2"/>
      <c r="B22" s="38" t="s">
        <v>12</v>
      </c>
      <c r="C22" s="62"/>
      <c r="D22" s="63"/>
      <c r="E22" s="67">
        <f>SazbaDPH1</f>
        <v>12</v>
      </c>
      <c r="F22" s="39" t="s">
        <v>0</v>
      </c>
      <c r="G22" s="290">
        <v>0</v>
      </c>
      <c r="H22" s="291"/>
      <c r="I22" s="291"/>
      <c r="J22" s="40" t="str">
        <f t="shared" si="0"/>
        <v>CZK</v>
      </c>
    </row>
    <row r="23" spans="1:10" ht="23.25" customHeight="1" x14ac:dyDescent="0.2">
      <c r="A23" s="2"/>
      <c r="B23" s="38" t="s">
        <v>13</v>
      </c>
      <c r="C23" s="62"/>
      <c r="D23" s="63"/>
      <c r="E23" s="67">
        <v>21</v>
      </c>
      <c r="F23" s="39" t="s">
        <v>0</v>
      </c>
      <c r="G23" s="288">
        <f>I19</f>
        <v>0</v>
      </c>
      <c r="H23" s="289"/>
      <c r="I23" s="289"/>
      <c r="J23" s="40" t="str">
        <f t="shared" si="0"/>
        <v>CZK</v>
      </c>
    </row>
    <row r="24" spans="1:10" ht="23.25" hidden="1" customHeight="1" x14ac:dyDescent="0.2">
      <c r="A24" s="2"/>
      <c r="B24" s="32" t="s">
        <v>14</v>
      </c>
      <c r="C24" s="68"/>
      <c r="D24" s="54"/>
      <c r="E24" s="69">
        <f>SazbaDPH2</f>
        <v>21</v>
      </c>
      <c r="F24" s="30" t="s">
        <v>0</v>
      </c>
      <c r="G24" s="292">
        <v>2099162.41</v>
      </c>
      <c r="H24" s="293"/>
      <c r="I24" s="293"/>
      <c r="J24" s="37" t="str">
        <f t="shared" si="0"/>
        <v>CZK</v>
      </c>
    </row>
    <row r="25" spans="1:10" ht="23.25" customHeight="1" thickBot="1" x14ac:dyDescent="0.25">
      <c r="A25" s="2">
        <f>ZakladDPHSni+ZakladDPHZakl</f>
        <v>0</v>
      </c>
      <c r="B25" s="31" t="s">
        <v>17</v>
      </c>
      <c r="C25" s="70"/>
      <c r="D25" s="71"/>
      <c r="E25" s="70"/>
      <c r="F25" s="16"/>
      <c r="G25" s="294">
        <f>ZakladDPHZakl*0.21</f>
        <v>0</v>
      </c>
      <c r="H25" s="294"/>
      <c r="I25" s="294"/>
      <c r="J25" s="41" t="str">
        <f t="shared" si="0"/>
        <v>CZK</v>
      </c>
    </row>
    <row r="26" spans="1:10" ht="27.75" customHeight="1" thickBot="1" x14ac:dyDescent="0.25">
      <c r="A26" s="2">
        <f>(A25-INT(A25))*100</f>
        <v>0</v>
      </c>
      <c r="B26" s="116" t="s">
        <v>33</v>
      </c>
      <c r="C26" s="117"/>
      <c r="D26" s="117"/>
      <c r="E26" s="118"/>
      <c r="F26" s="119"/>
      <c r="G26" s="287">
        <f>ZakladDPHZakl+Zaokrouhleni</f>
        <v>0</v>
      </c>
      <c r="H26" s="287"/>
      <c r="I26" s="287"/>
      <c r="J26" s="120" t="str">
        <f t="shared" si="0"/>
        <v>CZK</v>
      </c>
    </row>
    <row r="27" spans="1:10" ht="27.75" hidden="1" customHeight="1" thickBot="1" x14ac:dyDescent="0.25">
      <c r="A27" s="2"/>
      <c r="B27" s="116" t="s">
        <v>33</v>
      </c>
      <c r="C27" s="121"/>
      <c r="D27" s="121"/>
      <c r="E27" s="121"/>
      <c r="F27" s="122"/>
      <c r="G27" s="229">
        <f>ZakladDPHSni+DPHSni+ZakladDPHZakl+DPHZakl+Zaokrouhleni</f>
        <v>2099162.41</v>
      </c>
      <c r="H27" s="229"/>
      <c r="I27" s="229"/>
      <c r="J27" s="123" t="s">
        <v>49</v>
      </c>
    </row>
    <row r="28" spans="1:10" ht="12.75" customHeight="1" x14ac:dyDescent="0.2">
      <c r="A28" s="2"/>
      <c r="B28" s="2"/>
      <c r="J28" s="9"/>
    </row>
    <row r="29" spans="1:10" ht="30" customHeight="1" x14ac:dyDescent="0.2">
      <c r="A29" s="2"/>
      <c r="B29" s="2"/>
      <c r="J29" s="9"/>
    </row>
    <row r="30" spans="1:10" ht="18.75" customHeight="1" x14ac:dyDescent="0.2">
      <c r="A30" s="2"/>
      <c r="B30" s="17"/>
      <c r="C30" s="72" t="s">
        <v>10</v>
      </c>
      <c r="D30" s="73"/>
      <c r="E30" s="73"/>
      <c r="F30" s="15" t="s">
        <v>9</v>
      </c>
      <c r="G30" s="26"/>
      <c r="H30" s="27"/>
      <c r="I30" s="26"/>
      <c r="J30" s="9"/>
    </row>
    <row r="31" spans="1:10" ht="47.25" customHeight="1" x14ac:dyDescent="0.2">
      <c r="A31" s="2"/>
      <c r="B31" s="2"/>
      <c r="J31" s="9"/>
    </row>
    <row r="32" spans="1:10" s="21" customFormat="1" ht="18.75" customHeight="1" x14ac:dyDescent="0.2">
      <c r="A32" s="20"/>
      <c r="B32" s="20"/>
      <c r="C32" s="74"/>
      <c r="D32" s="230"/>
      <c r="E32" s="231"/>
      <c r="G32" s="232"/>
      <c r="H32" s="233"/>
      <c r="I32" s="233"/>
      <c r="J32" s="25"/>
    </row>
    <row r="33" spans="1:10" ht="12.75" customHeight="1" x14ac:dyDescent="0.2">
      <c r="A33" s="2"/>
      <c r="B33" s="2"/>
      <c r="D33" s="227" t="s">
        <v>2</v>
      </c>
      <c r="E33" s="227"/>
      <c r="H33" s="10" t="s">
        <v>3</v>
      </c>
      <c r="J33" s="9"/>
    </row>
    <row r="34" spans="1:10" ht="13.5" customHeight="1" thickBot="1" x14ac:dyDescent="0.25">
      <c r="A34" s="11"/>
      <c r="B34" s="11"/>
      <c r="C34" s="75"/>
      <c r="D34" s="75"/>
      <c r="E34" s="75"/>
      <c r="F34" s="12"/>
      <c r="G34" s="12"/>
      <c r="H34" s="12"/>
      <c r="I34" s="12"/>
      <c r="J34" s="13"/>
    </row>
    <row r="35" spans="1:10" ht="27" hidden="1" customHeight="1" x14ac:dyDescent="0.2">
      <c r="B35" s="89" t="s">
        <v>15</v>
      </c>
      <c r="C35" s="90"/>
      <c r="D35" s="90"/>
      <c r="E35" s="90"/>
      <c r="F35" s="91"/>
      <c r="G35" s="91"/>
      <c r="H35" s="91"/>
      <c r="I35" s="91"/>
      <c r="J35" s="92"/>
    </row>
    <row r="36" spans="1:10" ht="25.5" hidden="1" customHeight="1" x14ac:dyDescent="0.2">
      <c r="A36" s="88" t="s">
        <v>35</v>
      </c>
      <c r="B36" s="93" t="s">
        <v>16</v>
      </c>
      <c r="C36" s="94" t="s">
        <v>4</v>
      </c>
      <c r="D36" s="94"/>
      <c r="E36" s="94"/>
      <c r="F36" s="95" t="str">
        <f>B21</f>
        <v>Základ pro sníženou DPH</v>
      </c>
      <c r="G36" s="95" t="str">
        <f>B23</f>
        <v>Základ pro základní DPH</v>
      </c>
      <c r="H36" s="96" t="s">
        <v>17</v>
      </c>
      <c r="I36" s="97" t="s">
        <v>1</v>
      </c>
      <c r="J36" s="98" t="s">
        <v>0</v>
      </c>
    </row>
    <row r="37" spans="1:10" ht="25.5" hidden="1" customHeight="1" x14ac:dyDescent="0.2">
      <c r="A37" s="88">
        <v>1</v>
      </c>
      <c r="B37" s="99" t="s">
        <v>46</v>
      </c>
      <c r="C37" s="223"/>
      <c r="D37" s="223"/>
      <c r="E37" s="223"/>
      <c r="F37" s="100" t="e">
        <f>#REF!</f>
        <v>#REF!</v>
      </c>
      <c r="G37" s="101" t="e">
        <f>#REF!</f>
        <v>#REF!</v>
      </c>
      <c r="H37" s="102"/>
      <c r="I37" s="103" t="e">
        <f>F37+G37+H37</f>
        <v>#REF!</v>
      </c>
      <c r="J37" s="104" t="e">
        <f>IF(CenaCelkemVypocet=0,"",I37/CenaCelkemVypocet*100)</f>
        <v>#REF!</v>
      </c>
    </row>
    <row r="38" spans="1:10" ht="25.5" hidden="1" customHeight="1" x14ac:dyDescent="0.2">
      <c r="A38" s="88">
        <v>2</v>
      </c>
      <c r="B38" s="105"/>
      <c r="C38" s="224" t="s">
        <v>47</v>
      </c>
      <c r="D38" s="224"/>
      <c r="E38" s="224"/>
      <c r="F38" s="106"/>
      <c r="G38" s="107"/>
      <c r="H38" s="107"/>
      <c r="I38" s="108"/>
      <c r="J38" s="109"/>
    </row>
    <row r="39" spans="1:10" ht="25.5" hidden="1" customHeight="1" x14ac:dyDescent="0.2">
      <c r="A39" s="88">
        <v>2</v>
      </c>
      <c r="B39" s="105" t="s">
        <v>40</v>
      </c>
      <c r="C39" s="224" t="s">
        <v>41</v>
      </c>
      <c r="D39" s="224"/>
      <c r="E39" s="224"/>
      <c r="F39" s="106" t="e">
        <f>#REF!</f>
        <v>#REF!</v>
      </c>
      <c r="G39" s="107" t="e">
        <f>#REF!</f>
        <v>#REF!</v>
      </c>
      <c r="H39" s="107"/>
      <c r="I39" s="108" t="e">
        <f>F39+G39+H39</f>
        <v>#REF!</v>
      </c>
      <c r="J39" s="109" t="e">
        <f>IF(CenaCelkemVypocet=0,"",I39/CenaCelkemVypocet*100)</f>
        <v>#REF!</v>
      </c>
    </row>
    <row r="40" spans="1:10" ht="25.5" hidden="1" customHeight="1" x14ac:dyDescent="0.2">
      <c r="A40" s="88">
        <v>3</v>
      </c>
      <c r="B40" s="110" t="s">
        <v>38</v>
      </c>
      <c r="C40" s="223" t="s">
        <v>39</v>
      </c>
      <c r="D40" s="223"/>
      <c r="E40" s="223"/>
      <c r="F40" s="111" t="e">
        <f>#REF!</f>
        <v>#REF!</v>
      </c>
      <c r="G40" s="102" t="e">
        <f>#REF!</f>
        <v>#REF!</v>
      </c>
      <c r="H40" s="102"/>
      <c r="I40" s="103" t="e">
        <f>F40+G40+H40</f>
        <v>#REF!</v>
      </c>
      <c r="J40" s="104" t="e">
        <f>IF(CenaCelkemVypocet=0,"",I40/CenaCelkemVypocet*100)</f>
        <v>#REF!</v>
      </c>
    </row>
    <row r="41" spans="1:10" ht="25.5" hidden="1" customHeight="1" x14ac:dyDescent="0.2">
      <c r="A41" s="88"/>
      <c r="B41" s="225" t="s">
        <v>48</v>
      </c>
      <c r="C41" s="226"/>
      <c r="D41" s="226"/>
      <c r="E41" s="226"/>
      <c r="F41" s="112" t="e">
        <f>SUMIF(A37:A40,"=1",F37:F40)</f>
        <v>#REF!</v>
      </c>
      <c r="G41" s="113" t="e">
        <f>SUMIF(A37:A40,"=1",G37:G40)</f>
        <v>#REF!</v>
      </c>
      <c r="H41" s="113">
        <f>SUMIF(A37:A40,"=1",H37:H40)</f>
        <v>0</v>
      </c>
      <c r="I41" s="114" t="e">
        <f>SUMIF(A37:A40,"=1",I37:I40)</f>
        <v>#REF!</v>
      </c>
      <c r="J41" s="115" t="e">
        <f>SUMIF(A37:A40,"=1",J37:J40)</f>
        <v>#REF!</v>
      </c>
    </row>
    <row r="43" spans="1:10" x14ac:dyDescent="0.2">
      <c r="F43" s="87"/>
      <c r="G43" s="87"/>
      <c r="H43" s="87"/>
      <c r="I43" s="87"/>
      <c r="J43" s="125"/>
    </row>
    <row r="44" spans="1:10" x14ac:dyDescent="0.2">
      <c r="F44" s="87"/>
      <c r="G44" s="87"/>
      <c r="H44" s="87"/>
      <c r="I44" s="87"/>
      <c r="J44" s="125"/>
    </row>
  </sheetData>
  <sheetProtection algorithmName="SHA-512" hashValue="kml96kEKf9vVZV2MJwzJczbBzopI41nQzj0Fsfu9Ji6vpXGrkZqVegjlUTd0gCX5J14x1XW7DhyRw1ot6LOPvQ==" saltValue="TZRmf5gbIqUeXzYDyVkMG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0">
    <mergeCell ref="B1:J1"/>
    <mergeCell ref="G24:I24"/>
    <mergeCell ref="G25:I25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19:F19"/>
    <mergeCell ref="G19:H19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3:E33"/>
    <mergeCell ref="G22:I22"/>
    <mergeCell ref="G21:I21"/>
    <mergeCell ref="I19:J19"/>
    <mergeCell ref="G27:I27"/>
    <mergeCell ref="G23:I23"/>
    <mergeCell ref="G26:I26"/>
    <mergeCell ref="D32:E32"/>
    <mergeCell ref="G32:I32"/>
    <mergeCell ref="C37:E37"/>
    <mergeCell ref="C38:E38"/>
    <mergeCell ref="C39:E39"/>
    <mergeCell ref="C40:E40"/>
    <mergeCell ref="B41:E4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2" t="s">
        <v>5</v>
      </c>
      <c r="B1" s="262"/>
      <c r="C1" s="263"/>
      <c r="D1" s="262"/>
      <c r="E1" s="262"/>
      <c r="F1" s="262"/>
      <c r="G1" s="262"/>
    </row>
    <row r="2" spans="1:7" ht="24.95" customHeight="1" x14ac:dyDescent="0.2">
      <c r="A2" s="50" t="s">
        <v>6</v>
      </c>
      <c r="B2" s="49"/>
      <c r="C2" s="264"/>
      <c r="D2" s="264"/>
      <c r="E2" s="264"/>
      <c r="F2" s="264"/>
      <c r="G2" s="265"/>
    </row>
    <row r="3" spans="1:7" ht="24.95" customHeight="1" x14ac:dyDescent="0.2">
      <c r="A3" s="50" t="s">
        <v>7</v>
      </c>
      <c r="B3" s="49"/>
      <c r="C3" s="264"/>
      <c r="D3" s="264"/>
      <c r="E3" s="264"/>
      <c r="F3" s="264"/>
      <c r="G3" s="265"/>
    </row>
    <row r="4" spans="1:7" ht="24.95" customHeight="1" x14ac:dyDescent="0.2">
      <c r="A4" s="50" t="s">
        <v>8</v>
      </c>
      <c r="B4" s="49"/>
      <c r="C4" s="264"/>
      <c r="D4" s="264"/>
      <c r="E4" s="264"/>
      <c r="F4" s="264"/>
      <c r="G4" s="265"/>
    </row>
    <row r="5" spans="1:7" x14ac:dyDescent="0.2">
      <c r="B5" s="4"/>
      <c r="C5" s="5"/>
      <c r="D5" s="6"/>
    </row>
  </sheetData>
  <sheetProtection algorithmName="SHA-512" hashValue="H6l38u34n0ND1WWJv7onjLFXXOZAU4lGksS/xRbezdu+ewwo7GW6vf4xJbi+t/fmB4A2KIM51WYK1cdB3e3LJw==" saltValue="/paWe99CJUtpe3UPneKoc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A3CF-A905-4C4A-8654-9CD60E19A348}">
  <sheetPr>
    <tabColor theme="9"/>
    <outlinePr summaryBelow="0"/>
    <pageSetUpPr fitToPage="1"/>
  </sheetPr>
  <dimension ref="A1:BH5000"/>
  <sheetViews>
    <sheetView zoomScaleNormal="100" workbookViewId="0">
      <pane ySplit="7" topLeftCell="A435" activePane="bottomLeft" state="frozen"/>
      <selection pane="bottomLeft" activeCell="B4" sqref="B4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6" t="s">
        <v>90</v>
      </c>
      <c r="B1" s="266"/>
      <c r="C1" s="266"/>
      <c r="D1" s="266"/>
      <c r="E1" s="266"/>
      <c r="F1" s="266"/>
      <c r="G1" s="266"/>
      <c r="AG1" t="s">
        <v>91</v>
      </c>
    </row>
    <row r="2" spans="1:60" ht="24.95" customHeight="1" x14ac:dyDescent="0.2">
      <c r="A2" s="152" t="s">
        <v>6</v>
      </c>
      <c r="B2" s="153" t="s">
        <v>44</v>
      </c>
      <c r="C2" s="267" t="s">
        <v>45</v>
      </c>
      <c r="D2" s="268"/>
      <c r="E2" s="268"/>
      <c r="F2" s="268"/>
      <c r="G2" s="269"/>
      <c r="AG2" t="s">
        <v>92</v>
      </c>
    </row>
    <row r="3" spans="1:60" ht="24.95" customHeight="1" x14ac:dyDescent="0.2">
      <c r="A3" s="152" t="s">
        <v>7</v>
      </c>
      <c r="B3" s="153" t="s">
        <v>876</v>
      </c>
      <c r="C3" s="267" t="s">
        <v>41</v>
      </c>
      <c r="D3" s="268"/>
      <c r="E3" s="268"/>
      <c r="F3" s="268"/>
      <c r="G3" s="269"/>
      <c r="AC3" s="124" t="s">
        <v>92</v>
      </c>
      <c r="AG3" t="s">
        <v>93</v>
      </c>
    </row>
    <row r="4" spans="1:60" ht="24.95" customHeight="1" x14ac:dyDescent="0.2">
      <c r="A4" s="154" t="s">
        <v>8</v>
      </c>
      <c r="B4" s="155" t="s">
        <v>38</v>
      </c>
      <c r="C4" s="270" t="s">
        <v>875</v>
      </c>
      <c r="D4" s="271"/>
      <c r="E4" s="271"/>
      <c r="F4" s="271"/>
      <c r="G4" s="272"/>
      <c r="AG4" t="s">
        <v>94</v>
      </c>
    </row>
    <row r="5" spans="1:60" x14ac:dyDescent="0.2">
      <c r="D5" s="10"/>
    </row>
    <row r="6" spans="1:60" ht="38.25" x14ac:dyDescent="0.2">
      <c r="A6" s="168" t="s">
        <v>95</v>
      </c>
      <c r="B6" s="156" t="s">
        <v>96</v>
      </c>
      <c r="C6" s="156" t="s">
        <v>97</v>
      </c>
      <c r="D6" s="169" t="s">
        <v>98</v>
      </c>
      <c r="E6" s="168" t="s">
        <v>99</v>
      </c>
      <c r="F6" s="170" t="s">
        <v>100</v>
      </c>
      <c r="G6" s="168" t="s">
        <v>27</v>
      </c>
      <c r="H6" s="171" t="s">
        <v>28</v>
      </c>
      <c r="I6" s="171" t="s">
        <v>101</v>
      </c>
      <c r="J6" s="171" t="s">
        <v>29</v>
      </c>
      <c r="K6" s="171" t="s">
        <v>102</v>
      </c>
      <c r="L6" s="171" t="s">
        <v>103</v>
      </c>
      <c r="M6" s="171" t="s">
        <v>104</v>
      </c>
      <c r="N6" s="171" t="s">
        <v>105</v>
      </c>
      <c r="O6" s="171" t="s">
        <v>106</v>
      </c>
      <c r="P6" s="171" t="s">
        <v>107</v>
      </c>
      <c r="Q6" s="171" t="s">
        <v>108</v>
      </c>
      <c r="R6" s="171" t="s">
        <v>109</v>
      </c>
      <c r="S6" s="171" t="s">
        <v>110</v>
      </c>
      <c r="T6" s="171" t="s">
        <v>111</v>
      </c>
      <c r="U6" s="171" t="s">
        <v>112</v>
      </c>
      <c r="V6" s="171" t="s">
        <v>113</v>
      </c>
      <c r="W6" s="171" t="s">
        <v>114</v>
      </c>
      <c r="X6" s="171" t="s">
        <v>115</v>
      </c>
      <c r="Y6" s="171" t="s">
        <v>116</v>
      </c>
    </row>
    <row r="7" spans="1:60" hidden="1" x14ac:dyDescent="0.2">
      <c r="A7" s="3"/>
      <c r="B7" s="4"/>
      <c r="C7" s="4"/>
      <c r="D7" s="6"/>
      <c r="E7" s="128"/>
      <c r="F7" s="129"/>
      <c r="G7" s="129"/>
      <c r="H7" s="129"/>
      <c r="I7" s="129"/>
      <c r="J7" s="129"/>
      <c r="K7" s="129"/>
      <c r="L7" s="129"/>
      <c r="M7" s="129"/>
      <c r="N7" s="128"/>
      <c r="O7" s="128"/>
      <c r="P7" s="128"/>
      <c r="Q7" s="128"/>
      <c r="R7" s="129"/>
      <c r="S7" s="129"/>
      <c r="T7" s="129"/>
      <c r="U7" s="129"/>
      <c r="V7" s="129"/>
      <c r="W7" s="129"/>
      <c r="X7" s="129"/>
      <c r="Y7" s="129"/>
    </row>
    <row r="8" spans="1:60" x14ac:dyDescent="0.2">
      <c r="A8" s="135" t="s">
        <v>117</v>
      </c>
      <c r="B8" s="136" t="s">
        <v>50</v>
      </c>
      <c r="C8" s="148" t="s">
        <v>51</v>
      </c>
      <c r="D8" s="137"/>
      <c r="E8" s="138"/>
      <c r="F8" s="139"/>
      <c r="G8" s="139">
        <f>SUMIF(AG9:AG32,"&lt;&gt;NOR",G9:G32)</f>
        <v>0</v>
      </c>
      <c r="H8" s="139"/>
      <c r="I8" s="139">
        <f>SUM(I9:I32)</f>
        <v>0</v>
      </c>
      <c r="J8" s="139"/>
      <c r="K8" s="139">
        <f>SUM(K9:K32)</f>
        <v>0</v>
      </c>
      <c r="L8" s="139"/>
      <c r="M8" s="139">
        <f>SUM(M9:M32)</f>
        <v>0</v>
      </c>
      <c r="N8" s="138"/>
      <c r="O8" s="138">
        <f>SUM(O9:O32)</f>
        <v>0</v>
      </c>
      <c r="P8" s="138"/>
      <c r="Q8" s="138">
        <f>SUM(Q9:Q32)</f>
        <v>0</v>
      </c>
      <c r="R8" s="139"/>
      <c r="S8" s="139"/>
      <c r="T8" s="140"/>
      <c r="U8" s="134"/>
      <c r="V8" s="134">
        <f>SUM(V9:V32)</f>
        <v>601.84</v>
      </c>
      <c r="W8" s="134"/>
      <c r="X8" s="134"/>
      <c r="Y8" s="134"/>
      <c r="AG8" t="s">
        <v>118</v>
      </c>
    </row>
    <row r="9" spans="1:60" outlineLevel="1" x14ac:dyDescent="0.2">
      <c r="A9" s="141">
        <v>1</v>
      </c>
      <c r="B9" s="142" t="s">
        <v>119</v>
      </c>
      <c r="C9" s="326" t="s">
        <v>120</v>
      </c>
      <c r="D9" s="327" t="s">
        <v>121</v>
      </c>
      <c r="E9" s="328">
        <v>16.600000000000001</v>
      </c>
      <c r="F9" s="144"/>
      <c r="G9" s="329">
        <f>ROUND(E9*F9,2)</f>
        <v>0</v>
      </c>
      <c r="H9" s="144"/>
      <c r="I9" s="145">
        <f>ROUND(E9*H9,2)</f>
        <v>0</v>
      </c>
      <c r="J9" s="144"/>
      <c r="K9" s="145">
        <f>ROUND(E9*J9,2)</f>
        <v>0</v>
      </c>
      <c r="L9" s="145">
        <v>21</v>
      </c>
      <c r="M9" s="145">
        <f>G9*(1+L9/100)</f>
        <v>0</v>
      </c>
      <c r="N9" s="143">
        <v>0</v>
      </c>
      <c r="O9" s="143">
        <f>ROUND(E9*N9,2)</f>
        <v>0</v>
      </c>
      <c r="P9" s="143">
        <v>0</v>
      </c>
      <c r="Q9" s="143">
        <f>ROUND(E9*P9,2)</f>
        <v>0</v>
      </c>
      <c r="R9" s="145" t="s">
        <v>122</v>
      </c>
      <c r="S9" s="145" t="s">
        <v>123</v>
      </c>
      <c r="T9" s="146" t="s">
        <v>123</v>
      </c>
      <c r="U9" s="133">
        <v>1.34E-2</v>
      </c>
      <c r="V9" s="133">
        <f>ROUND(E9*U9,2)</f>
        <v>0.22</v>
      </c>
      <c r="W9" s="133"/>
      <c r="X9" s="133" t="s">
        <v>124</v>
      </c>
      <c r="Y9" s="133" t="s">
        <v>125</v>
      </c>
      <c r="Z9" s="127"/>
      <c r="AA9" s="127"/>
      <c r="AB9" s="127"/>
      <c r="AC9" s="127"/>
      <c r="AD9" s="127"/>
      <c r="AE9" s="127"/>
      <c r="AF9" s="127"/>
      <c r="AG9" s="127" t="s">
        <v>126</v>
      </c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</row>
    <row r="10" spans="1:60" outlineLevel="2" x14ac:dyDescent="0.2">
      <c r="A10" s="130"/>
      <c r="B10" s="131"/>
      <c r="C10" s="330" t="s">
        <v>127</v>
      </c>
      <c r="D10" s="331"/>
      <c r="E10" s="331"/>
      <c r="F10" s="331"/>
      <c r="G10" s="331"/>
      <c r="H10" s="133"/>
      <c r="I10" s="133"/>
      <c r="J10" s="133"/>
      <c r="K10" s="133"/>
      <c r="L10" s="133"/>
      <c r="M10" s="133"/>
      <c r="N10" s="132"/>
      <c r="O10" s="132"/>
      <c r="P10" s="132"/>
      <c r="Q10" s="132"/>
      <c r="R10" s="133"/>
      <c r="S10" s="133"/>
      <c r="T10" s="133"/>
      <c r="U10" s="133"/>
      <c r="V10" s="133"/>
      <c r="W10" s="133"/>
      <c r="X10" s="133"/>
      <c r="Y10" s="133"/>
      <c r="Z10" s="127"/>
      <c r="AA10" s="127"/>
      <c r="AB10" s="127"/>
      <c r="AC10" s="127"/>
      <c r="AD10" s="127"/>
      <c r="AE10" s="127"/>
      <c r="AF10" s="127"/>
      <c r="AG10" s="127" t="s">
        <v>128</v>
      </c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47" t="str">
        <f>C10</f>
        <v>nebo lesní půdy, s vodorovným přemístěním na hromady v místě upotřebení nebo na dočasné či trvalé skládky se složením</v>
      </c>
      <c r="BB10" s="127"/>
      <c r="BC10" s="127"/>
      <c r="BD10" s="127"/>
      <c r="BE10" s="127"/>
      <c r="BF10" s="127"/>
      <c r="BG10" s="127"/>
      <c r="BH10" s="127"/>
    </row>
    <row r="11" spans="1:60" outlineLevel="2" x14ac:dyDescent="0.2">
      <c r="A11" s="130"/>
      <c r="B11" s="131"/>
      <c r="C11" s="332" t="s">
        <v>129</v>
      </c>
      <c r="D11" s="333"/>
      <c r="E11" s="334">
        <v>16.600000000000001</v>
      </c>
      <c r="F11" s="335"/>
      <c r="G11" s="335"/>
      <c r="H11" s="133"/>
      <c r="I11" s="133"/>
      <c r="J11" s="133"/>
      <c r="K11" s="133"/>
      <c r="L11" s="133"/>
      <c r="M11" s="133"/>
      <c r="N11" s="132"/>
      <c r="O11" s="132"/>
      <c r="P11" s="132"/>
      <c r="Q11" s="132"/>
      <c r="R11" s="133"/>
      <c r="S11" s="133"/>
      <c r="T11" s="133"/>
      <c r="U11" s="133"/>
      <c r="V11" s="133"/>
      <c r="W11" s="133"/>
      <c r="X11" s="133"/>
      <c r="Y11" s="133"/>
      <c r="Z11" s="127"/>
      <c r="AA11" s="127"/>
      <c r="AB11" s="127"/>
      <c r="AC11" s="127"/>
      <c r="AD11" s="127"/>
      <c r="AE11" s="127"/>
      <c r="AF11" s="127"/>
      <c r="AG11" s="127" t="s">
        <v>130</v>
      </c>
      <c r="AH11" s="127">
        <v>0</v>
      </c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</row>
    <row r="12" spans="1:60" outlineLevel="2" x14ac:dyDescent="0.2">
      <c r="A12" s="130"/>
      <c r="B12" s="131"/>
      <c r="C12" s="320"/>
      <c r="D12" s="321"/>
      <c r="E12" s="321"/>
      <c r="F12" s="321"/>
      <c r="G12" s="321"/>
      <c r="H12" s="133"/>
      <c r="I12" s="133"/>
      <c r="J12" s="133"/>
      <c r="K12" s="133"/>
      <c r="L12" s="133"/>
      <c r="M12" s="133"/>
      <c r="N12" s="132"/>
      <c r="O12" s="132"/>
      <c r="P12" s="132"/>
      <c r="Q12" s="132"/>
      <c r="R12" s="133"/>
      <c r="S12" s="133"/>
      <c r="T12" s="133"/>
      <c r="U12" s="133"/>
      <c r="V12" s="133"/>
      <c r="W12" s="133"/>
      <c r="X12" s="133"/>
      <c r="Y12" s="133"/>
      <c r="Z12" s="127"/>
      <c r="AA12" s="127"/>
      <c r="AB12" s="127"/>
      <c r="AC12" s="127"/>
      <c r="AD12" s="127"/>
      <c r="AE12" s="127"/>
      <c r="AF12" s="127"/>
      <c r="AG12" s="127" t="s">
        <v>131</v>
      </c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</row>
    <row r="13" spans="1:60" outlineLevel="1" x14ac:dyDescent="0.2">
      <c r="A13" s="141">
        <v>2</v>
      </c>
      <c r="B13" s="142" t="s">
        <v>132</v>
      </c>
      <c r="C13" s="326" t="s">
        <v>133</v>
      </c>
      <c r="D13" s="327" t="s">
        <v>121</v>
      </c>
      <c r="E13" s="328">
        <v>153.5104</v>
      </c>
      <c r="F13" s="144"/>
      <c r="G13" s="329">
        <f>ROUND(E13*F13,2)</f>
        <v>0</v>
      </c>
      <c r="H13" s="144"/>
      <c r="I13" s="145">
        <f>ROUND(E13*H13,2)</f>
        <v>0</v>
      </c>
      <c r="J13" s="144"/>
      <c r="K13" s="145">
        <f>ROUND(E13*J13,2)</f>
        <v>0</v>
      </c>
      <c r="L13" s="145">
        <v>21</v>
      </c>
      <c r="M13" s="145">
        <f>G13*(1+L13/100)</f>
        <v>0</v>
      </c>
      <c r="N13" s="143">
        <v>0</v>
      </c>
      <c r="O13" s="143">
        <f>ROUND(E13*N13,2)</f>
        <v>0</v>
      </c>
      <c r="P13" s="143">
        <v>0</v>
      </c>
      <c r="Q13" s="143">
        <f>ROUND(E13*P13,2)</f>
        <v>0</v>
      </c>
      <c r="R13" s="145" t="s">
        <v>122</v>
      </c>
      <c r="S13" s="145" t="s">
        <v>123</v>
      </c>
      <c r="T13" s="146" t="s">
        <v>123</v>
      </c>
      <c r="U13" s="133">
        <v>3.5329999999999999</v>
      </c>
      <c r="V13" s="133">
        <f>ROUND(E13*U13,2)</f>
        <v>542.35</v>
      </c>
      <c r="W13" s="133"/>
      <c r="X13" s="133" t="s">
        <v>124</v>
      </c>
      <c r="Y13" s="133" t="s">
        <v>125</v>
      </c>
      <c r="Z13" s="127"/>
      <c r="AA13" s="127"/>
      <c r="AB13" s="127"/>
      <c r="AC13" s="127"/>
      <c r="AD13" s="127"/>
      <c r="AE13" s="127"/>
      <c r="AF13" s="127"/>
      <c r="AG13" s="127" t="s">
        <v>126</v>
      </c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</row>
    <row r="14" spans="1:60" outlineLevel="2" x14ac:dyDescent="0.2">
      <c r="A14" s="130"/>
      <c r="B14" s="131"/>
      <c r="C14" s="330" t="s">
        <v>134</v>
      </c>
      <c r="D14" s="331"/>
      <c r="E14" s="331"/>
      <c r="F14" s="331"/>
      <c r="G14" s="331"/>
      <c r="H14" s="133"/>
      <c r="I14" s="133"/>
      <c r="J14" s="133"/>
      <c r="K14" s="133"/>
      <c r="L14" s="133"/>
      <c r="M14" s="133"/>
      <c r="N14" s="132"/>
      <c r="O14" s="132"/>
      <c r="P14" s="132"/>
      <c r="Q14" s="132"/>
      <c r="R14" s="133"/>
      <c r="S14" s="133"/>
      <c r="T14" s="133"/>
      <c r="U14" s="133"/>
      <c r="V14" s="133"/>
      <c r="W14" s="133"/>
      <c r="X14" s="133"/>
      <c r="Y14" s="133"/>
      <c r="Z14" s="127"/>
      <c r="AA14" s="127"/>
      <c r="AB14" s="127"/>
      <c r="AC14" s="127"/>
      <c r="AD14" s="127"/>
      <c r="AE14" s="127"/>
      <c r="AF14" s="127"/>
      <c r="AG14" s="127" t="s">
        <v>128</v>
      </c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</row>
    <row r="15" spans="1:60" outlineLevel="2" x14ac:dyDescent="0.2">
      <c r="A15" s="130"/>
      <c r="B15" s="131"/>
      <c r="C15" s="332" t="s">
        <v>135</v>
      </c>
      <c r="D15" s="333"/>
      <c r="E15" s="334">
        <v>33.237119999999997</v>
      </c>
      <c r="F15" s="335"/>
      <c r="G15" s="335"/>
      <c r="H15" s="133"/>
      <c r="I15" s="133"/>
      <c r="J15" s="133"/>
      <c r="K15" s="133"/>
      <c r="L15" s="133"/>
      <c r="M15" s="133"/>
      <c r="N15" s="132"/>
      <c r="O15" s="132"/>
      <c r="P15" s="132"/>
      <c r="Q15" s="132"/>
      <c r="R15" s="133"/>
      <c r="S15" s="133"/>
      <c r="T15" s="133"/>
      <c r="U15" s="133"/>
      <c r="V15" s="133"/>
      <c r="W15" s="133"/>
      <c r="X15" s="133"/>
      <c r="Y15" s="133"/>
      <c r="Z15" s="127"/>
      <c r="AA15" s="127"/>
      <c r="AB15" s="127"/>
      <c r="AC15" s="127"/>
      <c r="AD15" s="127"/>
      <c r="AE15" s="127"/>
      <c r="AF15" s="127"/>
      <c r="AG15" s="127" t="s">
        <v>130</v>
      </c>
      <c r="AH15" s="127">
        <v>0</v>
      </c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</row>
    <row r="16" spans="1:60" outlineLevel="3" x14ac:dyDescent="0.2">
      <c r="A16" s="130"/>
      <c r="B16" s="131"/>
      <c r="C16" s="332" t="s">
        <v>136</v>
      </c>
      <c r="D16" s="333"/>
      <c r="E16" s="334">
        <v>41.260800000000003</v>
      </c>
      <c r="F16" s="335"/>
      <c r="G16" s="335"/>
      <c r="H16" s="133"/>
      <c r="I16" s="133"/>
      <c r="J16" s="133"/>
      <c r="K16" s="133"/>
      <c r="L16" s="133"/>
      <c r="M16" s="133"/>
      <c r="N16" s="132"/>
      <c r="O16" s="132"/>
      <c r="P16" s="132"/>
      <c r="Q16" s="132"/>
      <c r="R16" s="133"/>
      <c r="S16" s="133"/>
      <c r="T16" s="133"/>
      <c r="U16" s="133"/>
      <c r="V16" s="133"/>
      <c r="W16" s="133"/>
      <c r="X16" s="133"/>
      <c r="Y16" s="133"/>
      <c r="Z16" s="127"/>
      <c r="AA16" s="127"/>
      <c r="AB16" s="127"/>
      <c r="AC16" s="127"/>
      <c r="AD16" s="127"/>
      <c r="AE16" s="127"/>
      <c r="AF16" s="127"/>
      <c r="AG16" s="127" t="s">
        <v>130</v>
      </c>
      <c r="AH16" s="127">
        <v>0</v>
      </c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</row>
    <row r="17" spans="1:60" outlineLevel="3" x14ac:dyDescent="0.2">
      <c r="A17" s="130"/>
      <c r="B17" s="131"/>
      <c r="C17" s="332" t="s">
        <v>137</v>
      </c>
      <c r="D17" s="333"/>
      <c r="E17" s="334">
        <v>43.5456</v>
      </c>
      <c r="F17" s="335"/>
      <c r="G17" s="335"/>
      <c r="H17" s="133"/>
      <c r="I17" s="133"/>
      <c r="J17" s="133"/>
      <c r="K17" s="133"/>
      <c r="L17" s="133"/>
      <c r="M17" s="133"/>
      <c r="N17" s="132"/>
      <c r="O17" s="132"/>
      <c r="P17" s="132"/>
      <c r="Q17" s="132"/>
      <c r="R17" s="133"/>
      <c r="S17" s="133"/>
      <c r="T17" s="133"/>
      <c r="U17" s="133"/>
      <c r="V17" s="133"/>
      <c r="W17" s="133"/>
      <c r="X17" s="133"/>
      <c r="Y17" s="133"/>
      <c r="Z17" s="127"/>
      <c r="AA17" s="127"/>
      <c r="AB17" s="127"/>
      <c r="AC17" s="127"/>
      <c r="AD17" s="127"/>
      <c r="AE17" s="127"/>
      <c r="AF17" s="127"/>
      <c r="AG17" s="127" t="s">
        <v>130</v>
      </c>
      <c r="AH17" s="127">
        <v>0</v>
      </c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</row>
    <row r="18" spans="1:60" outlineLevel="3" x14ac:dyDescent="0.2">
      <c r="A18" s="130"/>
      <c r="B18" s="131"/>
      <c r="C18" s="332" t="s">
        <v>138</v>
      </c>
      <c r="D18" s="333"/>
      <c r="E18" s="334">
        <v>34.986879999999999</v>
      </c>
      <c r="F18" s="335"/>
      <c r="G18" s="335"/>
      <c r="H18" s="133"/>
      <c r="I18" s="133"/>
      <c r="J18" s="133"/>
      <c r="K18" s="133"/>
      <c r="L18" s="133"/>
      <c r="M18" s="133"/>
      <c r="N18" s="132"/>
      <c r="O18" s="132"/>
      <c r="P18" s="132"/>
      <c r="Q18" s="132"/>
      <c r="R18" s="133"/>
      <c r="S18" s="133"/>
      <c r="T18" s="133"/>
      <c r="U18" s="133"/>
      <c r="V18" s="133"/>
      <c r="W18" s="133"/>
      <c r="X18" s="133"/>
      <c r="Y18" s="133"/>
      <c r="Z18" s="127"/>
      <c r="AA18" s="127"/>
      <c r="AB18" s="127"/>
      <c r="AC18" s="127"/>
      <c r="AD18" s="127"/>
      <c r="AE18" s="127"/>
      <c r="AF18" s="127"/>
      <c r="AG18" s="127" t="s">
        <v>130</v>
      </c>
      <c r="AH18" s="127">
        <v>0</v>
      </c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</row>
    <row r="19" spans="1:60" outlineLevel="3" x14ac:dyDescent="0.2">
      <c r="A19" s="130"/>
      <c r="B19" s="131"/>
      <c r="C19" s="332" t="s">
        <v>139</v>
      </c>
      <c r="D19" s="333"/>
      <c r="E19" s="334">
        <v>0.48</v>
      </c>
      <c r="F19" s="335"/>
      <c r="G19" s="335"/>
      <c r="H19" s="133"/>
      <c r="I19" s="133"/>
      <c r="J19" s="133"/>
      <c r="K19" s="133"/>
      <c r="L19" s="133"/>
      <c r="M19" s="133"/>
      <c r="N19" s="132"/>
      <c r="O19" s="132"/>
      <c r="P19" s="132"/>
      <c r="Q19" s="132"/>
      <c r="R19" s="133"/>
      <c r="S19" s="133"/>
      <c r="T19" s="133"/>
      <c r="U19" s="133"/>
      <c r="V19" s="133"/>
      <c r="W19" s="133"/>
      <c r="X19" s="133"/>
      <c r="Y19" s="133"/>
      <c r="Z19" s="127"/>
      <c r="AA19" s="127"/>
      <c r="AB19" s="127"/>
      <c r="AC19" s="127"/>
      <c r="AD19" s="127"/>
      <c r="AE19" s="127"/>
      <c r="AF19" s="127"/>
      <c r="AG19" s="127" t="s">
        <v>130</v>
      </c>
      <c r="AH19" s="127">
        <v>0</v>
      </c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</row>
    <row r="20" spans="1:60" outlineLevel="2" x14ac:dyDescent="0.2">
      <c r="A20" s="130"/>
      <c r="B20" s="131"/>
      <c r="C20" s="320"/>
      <c r="D20" s="321"/>
      <c r="E20" s="321"/>
      <c r="F20" s="321"/>
      <c r="G20" s="321"/>
      <c r="H20" s="133"/>
      <c r="I20" s="133"/>
      <c r="J20" s="133"/>
      <c r="K20" s="133"/>
      <c r="L20" s="133"/>
      <c r="M20" s="133"/>
      <c r="N20" s="132"/>
      <c r="O20" s="132"/>
      <c r="P20" s="132"/>
      <c r="Q20" s="132"/>
      <c r="R20" s="133"/>
      <c r="S20" s="133"/>
      <c r="T20" s="133"/>
      <c r="U20" s="133"/>
      <c r="V20" s="133"/>
      <c r="W20" s="133"/>
      <c r="X20" s="133"/>
      <c r="Y20" s="133"/>
      <c r="Z20" s="127"/>
      <c r="AA20" s="127"/>
      <c r="AB20" s="127"/>
      <c r="AC20" s="127"/>
      <c r="AD20" s="127"/>
      <c r="AE20" s="127"/>
      <c r="AF20" s="127"/>
      <c r="AG20" s="127" t="s">
        <v>131</v>
      </c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</row>
    <row r="21" spans="1:60" ht="22.5" outlineLevel="1" x14ac:dyDescent="0.2">
      <c r="A21" s="141">
        <v>3</v>
      </c>
      <c r="B21" s="142" t="s">
        <v>140</v>
      </c>
      <c r="C21" s="326" t="s">
        <v>141</v>
      </c>
      <c r="D21" s="327" t="s">
        <v>121</v>
      </c>
      <c r="E21" s="328">
        <v>153.5104</v>
      </c>
      <c r="F21" s="144"/>
      <c r="G21" s="329">
        <f>ROUND(E21*F21,2)</f>
        <v>0</v>
      </c>
      <c r="H21" s="144"/>
      <c r="I21" s="145">
        <f>ROUND(E21*H21,2)</f>
        <v>0</v>
      </c>
      <c r="J21" s="144"/>
      <c r="K21" s="145">
        <f>ROUND(E21*J21,2)</f>
        <v>0</v>
      </c>
      <c r="L21" s="145">
        <v>21</v>
      </c>
      <c r="M21" s="145">
        <f>G21*(1+L21/100)</f>
        <v>0</v>
      </c>
      <c r="N21" s="143">
        <v>0</v>
      </c>
      <c r="O21" s="143">
        <f>ROUND(E21*N21,2)</f>
        <v>0</v>
      </c>
      <c r="P21" s="143">
        <v>0</v>
      </c>
      <c r="Q21" s="143">
        <f>ROUND(E21*P21,2)</f>
        <v>0</v>
      </c>
      <c r="R21" s="145" t="s">
        <v>122</v>
      </c>
      <c r="S21" s="145" t="s">
        <v>123</v>
      </c>
      <c r="T21" s="146" t="s">
        <v>123</v>
      </c>
      <c r="U21" s="133">
        <v>0.20200000000000001</v>
      </c>
      <c r="V21" s="133">
        <f>ROUND(E21*U21,2)</f>
        <v>31.01</v>
      </c>
      <c r="W21" s="133"/>
      <c r="X21" s="133" t="s">
        <v>124</v>
      </c>
      <c r="Y21" s="133" t="s">
        <v>125</v>
      </c>
      <c r="Z21" s="127"/>
      <c r="AA21" s="127"/>
      <c r="AB21" s="127"/>
      <c r="AC21" s="127"/>
      <c r="AD21" s="127"/>
      <c r="AE21" s="127"/>
      <c r="AF21" s="127"/>
      <c r="AG21" s="127" t="s">
        <v>126</v>
      </c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</row>
    <row r="22" spans="1:60" outlineLevel="2" x14ac:dyDescent="0.2">
      <c r="A22" s="130"/>
      <c r="B22" s="131"/>
      <c r="C22" s="330" t="s">
        <v>142</v>
      </c>
      <c r="D22" s="331"/>
      <c r="E22" s="331"/>
      <c r="F22" s="331"/>
      <c r="G22" s="331"/>
      <c r="H22" s="133"/>
      <c r="I22" s="133"/>
      <c r="J22" s="133"/>
      <c r="K22" s="133"/>
      <c r="L22" s="133"/>
      <c r="M22" s="133"/>
      <c r="N22" s="132"/>
      <c r="O22" s="132"/>
      <c r="P22" s="132"/>
      <c r="Q22" s="132"/>
      <c r="R22" s="133"/>
      <c r="S22" s="133"/>
      <c r="T22" s="133"/>
      <c r="U22" s="133"/>
      <c r="V22" s="133"/>
      <c r="W22" s="133"/>
      <c r="X22" s="133"/>
      <c r="Y22" s="133"/>
      <c r="Z22" s="127"/>
      <c r="AA22" s="127"/>
      <c r="AB22" s="127"/>
      <c r="AC22" s="127"/>
      <c r="AD22" s="127"/>
      <c r="AE22" s="127"/>
      <c r="AF22" s="127"/>
      <c r="AG22" s="127" t="s">
        <v>128</v>
      </c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</row>
    <row r="23" spans="1:60" outlineLevel="2" x14ac:dyDescent="0.2">
      <c r="A23" s="130"/>
      <c r="B23" s="131"/>
      <c r="C23" s="336" t="s">
        <v>143</v>
      </c>
      <c r="D23" s="337"/>
      <c r="E23" s="337"/>
      <c r="F23" s="337"/>
      <c r="G23" s="337"/>
      <c r="H23" s="133"/>
      <c r="I23" s="133"/>
      <c r="J23" s="133"/>
      <c r="K23" s="133"/>
      <c r="L23" s="133"/>
      <c r="M23" s="133"/>
      <c r="N23" s="132"/>
      <c r="O23" s="132"/>
      <c r="P23" s="132"/>
      <c r="Q23" s="132"/>
      <c r="R23" s="133"/>
      <c r="S23" s="133"/>
      <c r="T23" s="133"/>
      <c r="U23" s="133"/>
      <c r="V23" s="133"/>
      <c r="W23" s="133"/>
      <c r="X23" s="133"/>
      <c r="Y23" s="133"/>
      <c r="Z23" s="127"/>
      <c r="AA23" s="127"/>
      <c r="AB23" s="127"/>
      <c r="AC23" s="127"/>
      <c r="AD23" s="127"/>
      <c r="AE23" s="127"/>
      <c r="AF23" s="127"/>
      <c r="AG23" s="127" t="s">
        <v>144</v>
      </c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</row>
    <row r="24" spans="1:60" outlineLevel="2" x14ac:dyDescent="0.2">
      <c r="A24" s="130"/>
      <c r="B24" s="131"/>
      <c r="C24" s="332" t="s">
        <v>145</v>
      </c>
      <c r="D24" s="333"/>
      <c r="E24" s="334">
        <v>153.5104</v>
      </c>
      <c r="F24" s="335"/>
      <c r="G24" s="335"/>
      <c r="H24" s="133"/>
      <c r="I24" s="133"/>
      <c r="J24" s="133"/>
      <c r="K24" s="133"/>
      <c r="L24" s="133"/>
      <c r="M24" s="133"/>
      <c r="N24" s="132"/>
      <c r="O24" s="132"/>
      <c r="P24" s="132"/>
      <c r="Q24" s="132"/>
      <c r="R24" s="133"/>
      <c r="S24" s="133"/>
      <c r="T24" s="133"/>
      <c r="U24" s="133"/>
      <c r="V24" s="133"/>
      <c r="W24" s="133"/>
      <c r="X24" s="133"/>
      <c r="Y24" s="133"/>
      <c r="Z24" s="127"/>
      <c r="AA24" s="127"/>
      <c r="AB24" s="127"/>
      <c r="AC24" s="127"/>
      <c r="AD24" s="127"/>
      <c r="AE24" s="127"/>
      <c r="AF24" s="127"/>
      <c r="AG24" s="127" t="s">
        <v>130</v>
      </c>
      <c r="AH24" s="127">
        <v>0</v>
      </c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</row>
    <row r="25" spans="1:60" outlineLevel="2" x14ac:dyDescent="0.2">
      <c r="A25" s="130"/>
      <c r="B25" s="131"/>
      <c r="C25" s="320"/>
      <c r="D25" s="321"/>
      <c r="E25" s="321"/>
      <c r="F25" s="321"/>
      <c r="G25" s="321"/>
      <c r="H25" s="133"/>
      <c r="I25" s="133"/>
      <c r="J25" s="133"/>
      <c r="K25" s="133"/>
      <c r="L25" s="133"/>
      <c r="M25" s="133"/>
      <c r="N25" s="132"/>
      <c r="O25" s="132"/>
      <c r="P25" s="132"/>
      <c r="Q25" s="132"/>
      <c r="R25" s="133"/>
      <c r="S25" s="133"/>
      <c r="T25" s="133"/>
      <c r="U25" s="133"/>
      <c r="V25" s="133"/>
      <c r="W25" s="133"/>
      <c r="X25" s="133"/>
      <c r="Y25" s="133"/>
      <c r="Z25" s="127"/>
      <c r="AA25" s="127"/>
      <c r="AB25" s="127"/>
      <c r="AC25" s="127"/>
      <c r="AD25" s="127"/>
      <c r="AE25" s="127"/>
      <c r="AF25" s="127"/>
      <c r="AG25" s="127" t="s">
        <v>131</v>
      </c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</row>
    <row r="26" spans="1:60" ht="22.5" outlineLevel="1" x14ac:dyDescent="0.2">
      <c r="A26" s="141">
        <v>4</v>
      </c>
      <c r="B26" s="142" t="s">
        <v>146</v>
      </c>
      <c r="C26" s="326" t="s">
        <v>147</v>
      </c>
      <c r="D26" s="327" t="s">
        <v>148</v>
      </c>
      <c r="E26" s="328">
        <v>90</v>
      </c>
      <c r="F26" s="144"/>
      <c r="G26" s="329">
        <f>ROUND(E26*F26,2)</f>
        <v>0</v>
      </c>
      <c r="H26" s="144"/>
      <c r="I26" s="145">
        <f>ROUND(E26*H26,2)</f>
        <v>0</v>
      </c>
      <c r="J26" s="144"/>
      <c r="K26" s="145">
        <f>ROUND(E26*J26,2)</f>
        <v>0</v>
      </c>
      <c r="L26" s="145">
        <v>21</v>
      </c>
      <c r="M26" s="145">
        <f>G26*(1+L26/100)</f>
        <v>0</v>
      </c>
      <c r="N26" s="143">
        <v>0</v>
      </c>
      <c r="O26" s="143">
        <f>ROUND(E26*N26,2)</f>
        <v>0</v>
      </c>
      <c r="P26" s="143">
        <v>0</v>
      </c>
      <c r="Q26" s="143">
        <f>ROUND(E26*P26,2)</f>
        <v>0</v>
      </c>
      <c r="R26" s="145" t="s">
        <v>122</v>
      </c>
      <c r="S26" s="145" t="s">
        <v>123</v>
      </c>
      <c r="T26" s="146" t="s">
        <v>123</v>
      </c>
      <c r="U26" s="133">
        <v>0.254</v>
      </c>
      <c r="V26" s="133">
        <f>ROUND(E26*U26,2)</f>
        <v>22.86</v>
      </c>
      <c r="W26" s="133"/>
      <c r="X26" s="133" t="s">
        <v>124</v>
      </c>
      <c r="Y26" s="133" t="s">
        <v>125</v>
      </c>
      <c r="Z26" s="127"/>
      <c r="AA26" s="127"/>
      <c r="AB26" s="127"/>
      <c r="AC26" s="127"/>
      <c r="AD26" s="127"/>
      <c r="AE26" s="127"/>
      <c r="AF26" s="127"/>
      <c r="AG26" s="127" t="s">
        <v>126</v>
      </c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</row>
    <row r="27" spans="1:60" ht="22.5" outlineLevel="2" x14ac:dyDescent="0.2">
      <c r="A27" s="130"/>
      <c r="B27" s="131"/>
      <c r="C27" s="330" t="s">
        <v>149</v>
      </c>
      <c r="D27" s="331"/>
      <c r="E27" s="331"/>
      <c r="F27" s="331"/>
      <c r="G27" s="331"/>
      <c r="H27" s="133"/>
      <c r="I27" s="133"/>
      <c r="J27" s="133"/>
      <c r="K27" s="133"/>
      <c r="L27" s="133"/>
      <c r="M27" s="133"/>
      <c r="N27" s="132"/>
      <c r="O27" s="132"/>
      <c r="P27" s="132"/>
      <c r="Q27" s="132"/>
      <c r="R27" s="133"/>
      <c r="S27" s="133"/>
      <c r="T27" s="133"/>
      <c r="U27" s="133"/>
      <c r="V27" s="133"/>
      <c r="W27" s="133"/>
      <c r="X27" s="133"/>
      <c r="Y27" s="133"/>
      <c r="Z27" s="127"/>
      <c r="AA27" s="127"/>
      <c r="AB27" s="127"/>
      <c r="AC27" s="127"/>
      <c r="AD27" s="127"/>
      <c r="AE27" s="127"/>
      <c r="AF27" s="127"/>
      <c r="AG27" s="127" t="s">
        <v>128</v>
      </c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47" t="str">
        <f>C27</f>
        <v>s případným nutným přemístěním hromad nebo dočasných skládek na místo potřeby ze vzdálenosti do 30 m, v rovině nebo ve svahu do 1 : 5,</v>
      </c>
      <c r="BB27" s="127"/>
      <c r="BC27" s="127"/>
      <c r="BD27" s="127"/>
      <c r="BE27" s="127"/>
      <c r="BF27" s="127"/>
      <c r="BG27" s="127"/>
      <c r="BH27" s="127"/>
    </row>
    <row r="28" spans="1:60" outlineLevel="2" x14ac:dyDescent="0.2">
      <c r="A28" s="130"/>
      <c r="B28" s="131"/>
      <c r="C28" s="332" t="s">
        <v>150</v>
      </c>
      <c r="D28" s="333"/>
      <c r="E28" s="334">
        <v>90</v>
      </c>
      <c r="F28" s="335"/>
      <c r="G28" s="335"/>
      <c r="H28" s="133"/>
      <c r="I28" s="133"/>
      <c r="J28" s="133"/>
      <c r="K28" s="133"/>
      <c r="L28" s="133"/>
      <c r="M28" s="133"/>
      <c r="N28" s="132"/>
      <c r="O28" s="132"/>
      <c r="P28" s="132"/>
      <c r="Q28" s="132"/>
      <c r="R28" s="133"/>
      <c r="S28" s="133"/>
      <c r="T28" s="133"/>
      <c r="U28" s="133"/>
      <c r="V28" s="133"/>
      <c r="W28" s="133"/>
      <c r="X28" s="133"/>
      <c r="Y28" s="133"/>
      <c r="Z28" s="127"/>
      <c r="AA28" s="127"/>
      <c r="AB28" s="127"/>
      <c r="AC28" s="127"/>
      <c r="AD28" s="127"/>
      <c r="AE28" s="127"/>
      <c r="AF28" s="127"/>
      <c r="AG28" s="127" t="s">
        <v>130</v>
      </c>
      <c r="AH28" s="127">
        <v>0</v>
      </c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</row>
    <row r="29" spans="1:60" outlineLevel="2" x14ac:dyDescent="0.2">
      <c r="A29" s="130"/>
      <c r="B29" s="131"/>
      <c r="C29" s="320"/>
      <c r="D29" s="321"/>
      <c r="E29" s="321"/>
      <c r="F29" s="321"/>
      <c r="G29" s="321"/>
      <c r="H29" s="133"/>
      <c r="I29" s="133"/>
      <c r="J29" s="133"/>
      <c r="K29" s="133"/>
      <c r="L29" s="133"/>
      <c r="M29" s="133"/>
      <c r="N29" s="132"/>
      <c r="O29" s="132"/>
      <c r="P29" s="132"/>
      <c r="Q29" s="132"/>
      <c r="R29" s="133"/>
      <c r="S29" s="133"/>
      <c r="T29" s="133"/>
      <c r="U29" s="133"/>
      <c r="V29" s="133"/>
      <c r="W29" s="133"/>
      <c r="X29" s="133"/>
      <c r="Y29" s="133"/>
      <c r="Z29" s="127"/>
      <c r="AA29" s="127"/>
      <c r="AB29" s="127"/>
      <c r="AC29" s="127"/>
      <c r="AD29" s="127"/>
      <c r="AE29" s="127"/>
      <c r="AF29" s="127"/>
      <c r="AG29" s="127" t="s">
        <v>131</v>
      </c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</row>
    <row r="30" spans="1:60" outlineLevel="1" x14ac:dyDescent="0.2">
      <c r="A30" s="141">
        <v>5</v>
      </c>
      <c r="B30" s="142" t="s">
        <v>151</v>
      </c>
      <c r="C30" s="326" t="s">
        <v>152</v>
      </c>
      <c r="D30" s="327" t="s">
        <v>148</v>
      </c>
      <c r="E30" s="328">
        <v>90</v>
      </c>
      <c r="F30" s="144"/>
      <c r="G30" s="329">
        <f>ROUND(E30*F30,2)</f>
        <v>0</v>
      </c>
      <c r="H30" s="144"/>
      <c r="I30" s="145">
        <f>ROUND(E30*H30,2)</f>
        <v>0</v>
      </c>
      <c r="J30" s="144"/>
      <c r="K30" s="145">
        <f>ROUND(E30*J30,2)</f>
        <v>0</v>
      </c>
      <c r="L30" s="145">
        <v>21</v>
      </c>
      <c r="M30" s="145">
        <f>G30*(1+L30/100)</f>
        <v>0</v>
      </c>
      <c r="N30" s="143">
        <v>3.0000000000000001E-5</v>
      </c>
      <c r="O30" s="143">
        <f>ROUND(E30*N30,2)</f>
        <v>0</v>
      </c>
      <c r="P30" s="143">
        <v>0</v>
      </c>
      <c r="Q30" s="143">
        <f>ROUND(E30*P30,2)</f>
        <v>0</v>
      </c>
      <c r="R30" s="145" t="s">
        <v>153</v>
      </c>
      <c r="S30" s="145" t="s">
        <v>123</v>
      </c>
      <c r="T30" s="146" t="s">
        <v>123</v>
      </c>
      <c r="U30" s="133">
        <v>0.06</v>
      </c>
      <c r="V30" s="133">
        <f>ROUND(E30*U30,2)</f>
        <v>5.4</v>
      </c>
      <c r="W30" s="133"/>
      <c r="X30" s="133" t="s">
        <v>154</v>
      </c>
      <c r="Y30" s="133" t="s">
        <v>125</v>
      </c>
      <c r="Z30" s="127"/>
      <c r="AA30" s="127"/>
      <c r="AB30" s="127"/>
      <c r="AC30" s="127"/>
      <c r="AD30" s="127"/>
      <c r="AE30" s="127"/>
      <c r="AF30" s="127"/>
      <c r="AG30" s="127" t="s">
        <v>155</v>
      </c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</row>
    <row r="31" spans="1:60" outlineLevel="2" x14ac:dyDescent="0.2">
      <c r="A31" s="130"/>
      <c r="B31" s="131"/>
      <c r="C31" s="338" t="s">
        <v>156</v>
      </c>
      <c r="D31" s="339"/>
      <c r="E31" s="339"/>
      <c r="F31" s="339"/>
      <c r="G31" s="339"/>
      <c r="H31" s="133"/>
      <c r="I31" s="133"/>
      <c r="J31" s="133"/>
      <c r="K31" s="133"/>
      <c r="L31" s="133"/>
      <c r="M31" s="133"/>
      <c r="N31" s="132"/>
      <c r="O31" s="132"/>
      <c r="P31" s="132"/>
      <c r="Q31" s="132"/>
      <c r="R31" s="133"/>
      <c r="S31" s="133"/>
      <c r="T31" s="133"/>
      <c r="U31" s="133"/>
      <c r="V31" s="133"/>
      <c r="W31" s="133"/>
      <c r="X31" s="133"/>
      <c r="Y31" s="133"/>
      <c r="Z31" s="127"/>
      <c r="AA31" s="127"/>
      <c r="AB31" s="127"/>
      <c r="AC31" s="127"/>
      <c r="AD31" s="127"/>
      <c r="AE31" s="127"/>
      <c r="AF31" s="127"/>
      <c r="AG31" s="127" t="s">
        <v>144</v>
      </c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</row>
    <row r="32" spans="1:60" outlineLevel="2" x14ac:dyDescent="0.2">
      <c r="A32" s="130"/>
      <c r="B32" s="131"/>
      <c r="C32" s="320"/>
      <c r="D32" s="321"/>
      <c r="E32" s="321"/>
      <c r="F32" s="321"/>
      <c r="G32" s="321"/>
      <c r="H32" s="133"/>
      <c r="I32" s="133"/>
      <c r="J32" s="133"/>
      <c r="K32" s="133"/>
      <c r="L32" s="133"/>
      <c r="M32" s="133"/>
      <c r="N32" s="132"/>
      <c r="O32" s="132"/>
      <c r="P32" s="132"/>
      <c r="Q32" s="132"/>
      <c r="R32" s="133"/>
      <c r="S32" s="133"/>
      <c r="T32" s="133"/>
      <c r="U32" s="133"/>
      <c r="V32" s="133"/>
      <c r="W32" s="133"/>
      <c r="X32" s="133"/>
      <c r="Y32" s="133"/>
      <c r="Z32" s="127"/>
      <c r="AA32" s="127"/>
      <c r="AB32" s="127"/>
      <c r="AC32" s="127"/>
      <c r="AD32" s="127"/>
      <c r="AE32" s="127"/>
      <c r="AF32" s="127"/>
      <c r="AG32" s="127" t="s">
        <v>131</v>
      </c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</row>
    <row r="33" spans="1:60" x14ac:dyDescent="0.2">
      <c r="A33" s="135" t="s">
        <v>117</v>
      </c>
      <c r="B33" s="136" t="s">
        <v>52</v>
      </c>
      <c r="C33" s="322" t="s">
        <v>53</v>
      </c>
      <c r="D33" s="323"/>
      <c r="E33" s="324"/>
      <c r="F33" s="325"/>
      <c r="G33" s="325">
        <f>SUMIF(AG34:AG61,"&lt;&gt;NOR",G34:G61)</f>
        <v>0</v>
      </c>
      <c r="H33" s="139"/>
      <c r="I33" s="139">
        <f>SUM(I34:I61)</f>
        <v>0</v>
      </c>
      <c r="J33" s="139"/>
      <c r="K33" s="139">
        <f>SUM(K34:K61)</f>
        <v>0</v>
      </c>
      <c r="L33" s="139"/>
      <c r="M33" s="139">
        <f>SUM(M34:M61)</f>
        <v>0</v>
      </c>
      <c r="N33" s="138"/>
      <c r="O33" s="138">
        <f>SUM(O34:O61)</f>
        <v>47.230000000000004</v>
      </c>
      <c r="P33" s="138"/>
      <c r="Q33" s="138">
        <f>SUM(Q34:Q61)</f>
        <v>0</v>
      </c>
      <c r="R33" s="139"/>
      <c r="S33" s="139"/>
      <c r="T33" s="140"/>
      <c r="U33" s="134"/>
      <c r="V33" s="134">
        <f>SUM(V34:V61)</f>
        <v>49.019999999999996</v>
      </c>
      <c r="W33" s="134"/>
      <c r="X33" s="134"/>
      <c r="Y33" s="134"/>
      <c r="AG33" t="s">
        <v>118</v>
      </c>
    </row>
    <row r="34" spans="1:60" outlineLevel="1" x14ac:dyDescent="0.2">
      <c r="A34" s="141">
        <v>6</v>
      </c>
      <c r="B34" s="142" t="s">
        <v>157</v>
      </c>
      <c r="C34" s="326" t="s">
        <v>158</v>
      </c>
      <c r="D34" s="327" t="s">
        <v>121</v>
      </c>
      <c r="E34" s="328">
        <v>12.84708</v>
      </c>
      <c r="F34" s="144"/>
      <c r="G34" s="329">
        <f>ROUND(E34*F34,2)</f>
        <v>0</v>
      </c>
      <c r="H34" s="144"/>
      <c r="I34" s="145">
        <f>ROUND(E34*H34,2)</f>
        <v>0</v>
      </c>
      <c r="J34" s="144"/>
      <c r="K34" s="145">
        <f>ROUND(E34*J34,2)</f>
        <v>0</v>
      </c>
      <c r="L34" s="145">
        <v>21</v>
      </c>
      <c r="M34" s="145">
        <f>G34*(1+L34/100)</f>
        <v>0</v>
      </c>
      <c r="N34" s="143">
        <v>2.5249999999999999</v>
      </c>
      <c r="O34" s="143">
        <f>ROUND(E34*N34,2)</f>
        <v>32.44</v>
      </c>
      <c r="P34" s="143">
        <v>0</v>
      </c>
      <c r="Q34" s="143">
        <f>ROUND(E34*P34,2)</f>
        <v>0</v>
      </c>
      <c r="R34" s="145" t="s">
        <v>159</v>
      </c>
      <c r="S34" s="145" t="s">
        <v>123</v>
      </c>
      <c r="T34" s="146" t="s">
        <v>123</v>
      </c>
      <c r="U34" s="133">
        <v>1.89</v>
      </c>
      <c r="V34" s="133">
        <f>ROUND(E34*U34,2)</f>
        <v>24.28</v>
      </c>
      <c r="W34" s="133"/>
      <c r="X34" s="133" t="s">
        <v>124</v>
      </c>
      <c r="Y34" s="133" t="s">
        <v>125</v>
      </c>
      <c r="Z34" s="127"/>
      <c r="AA34" s="127"/>
      <c r="AB34" s="127"/>
      <c r="AC34" s="127"/>
      <c r="AD34" s="127"/>
      <c r="AE34" s="127"/>
      <c r="AF34" s="127"/>
      <c r="AG34" s="127" t="s">
        <v>126</v>
      </c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</row>
    <row r="35" spans="1:60" outlineLevel="2" x14ac:dyDescent="0.2">
      <c r="A35" s="130"/>
      <c r="B35" s="131"/>
      <c r="C35" s="338" t="s">
        <v>160</v>
      </c>
      <c r="D35" s="339"/>
      <c r="E35" s="339"/>
      <c r="F35" s="339"/>
      <c r="G35" s="339"/>
      <c r="H35" s="133"/>
      <c r="I35" s="133"/>
      <c r="J35" s="133"/>
      <c r="K35" s="133"/>
      <c r="L35" s="133"/>
      <c r="M35" s="133"/>
      <c r="N35" s="132"/>
      <c r="O35" s="132"/>
      <c r="P35" s="132"/>
      <c r="Q35" s="132"/>
      <c r="R35" s="133"/>
      <c r="S35" s="133"/>
      <c r="T35" s="133"/>
      <c r="U35" s="133"/>
      <c r="V35" s="133"/>
      <c r="W35" s="133"/>
      <c r="X35" s="133"/>
      <c r="Y35" s="133"/>
      <c r="Z35" s="127"/>
      <c r="AA35" s="127"/>
      <c r="AB35" s="127"/>
      <c r="AC35" s="127"/>
      <c r="AD35" s="127"/>
      <c r="AE35" s="127"/>
      <c r="AF35" s="127"/>
      <c r="AG35" s="127" t="s">
        <v>144</v>
      </c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</row>
    <row r="36" spans="1:60" outlineLevel="2" x14ac:dyDescent="0.2">
      <c r="A36" s="130"/>
      <c r="B36" s="131"/>
      <c r="C36" s="332" t="s">
        <v>161</v>
      </c>
      <c r="D36" s="333"/>
      <c r="E36" s="334">
        <v>8.4</v>
      </c>
      <c r="F36" s="335"/>
      <c r="G36" s="335"/>
      <c r="H36" s="133"/>
      <c r="I36" s="133"/>
      <c r="J36" s="133"/>
      <c r="K36" s="133"/>
      <c r="L36" s="133"/>
      <c r="M36" s="133"/>
      <c r="N36" s="132"/>
      <c r="O36" s="132"/>
      <c r="P36" s="132"/>
      <c r="Q36" s="132"/>
      <c r="R36" s="133"/>
      <c r="S36" s="133"/>
      <c r="T36" s="133"/>
      <c r="U36" s="133"/>
      <c r="V36" s="133"/>
      <c r="W36" s="133"/>
      <c r="X36" s="133"/>
      <c r="Y36" s="133"/>
      <c r="Z36" s="127"/>
      <c r="AA36" s="127"/>
      <c r="AB36" s="127"/>
      <c r="AC36" s="127"/>
      <c r="AD36" s="127"/>
      <c r="AE36" s="127"/>
      <c r="AF36" s="127"/>
      <c r="AG36" s="127" t="s">
        <v>130</v>
      </c>
      <c r="AH36" s="127">
        <v>0</v>
      </c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</row>
    <row r="37" spans="1:60" outlineLevel="3" x14ac:dyDescent="0.2">
      <c r="A37" s="130"/>
      <c r="B37" s="131"/>
      <c r="C37" s="332" t="s">
        <v>162</v>
      </c>
      <c r="D37" s="333"/>
      <c r="E37" s="334">
        <v>4.4470799999999997</v>
      </c>
      <c r="F37" s="335"/>
      <c r="G37" s="335"/>
      <c r="H37" s="133"/>
      <c r="I37" s="133"/>
      <c r="J37" s="133"/>
      <c r="K37" s="133"/>
      <c r="L37" s="133"/>
      <c r="M37" s="133"/>
      <c r="N37" s="132"/>
      <c r="O37" s="132"/>
      <c r="P37" s="132"/>
      <c r="Q37" s="132"/>
      <c r="R37" s="133"/>
      <c r="S37" s="133"/>
      <c r="T37" s="133"/>
      <c r="U37" s="133"/>
      <c r="V37" s="133"/>
      <c r="W37" s="133"/>
      <c r="X37" s="133"/>
      <c r="Y37" s="133"/>
      <c r="Z37" s="127"/>
      <c r="AA37" s="127"/>
      <c r="AB37" s="127"/>
      <c r="AC37" s="127"/>
      <c r="AD37" s="127"/>
      <c r="AE37" s="127"/>
      <c r="AF37" s="127"/>
      <c r="AG37" s="127" t="s">
        <v>130</v>
      </c>
      <c r="AH37" s="127">
        <v>0</v>
      </c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</row>
    <row r="38" spans="1:60" outlineLevel="2" x14ac:dyDescent="0.2">
      <c r="A38" s="130"/>
      <c r="B38" s="131"/>
      <c r="C38" s="320"/>
      <c r="D38" s="321"/>
      <c r="E38" s="321"/>
      <c r="F38" s="321"/>
      <c r="G38" s="321"/>
      <c r="H38" s="133"/>
      <c r="I38" s="133"/>
      <c r="J38" s="133"/>
      <c r="K38" s="133"/>
      <c r="L38" s="133"/>
      <c r="M38" s="133"/>
      <c r="N38" s="132"/>
      <c r="O38" s="132"/>
      <c r="P38" s="132"/>
      <c r="Q38" s="132"/>
      <c r="R38" s="133"/>
      <c r="S38" s="133"/>
      <c r="T38" s="133"/>
      <c r="U38" s="133"/>
      <c r="V38" s="133"/>
      <c r="W38" s="133"/>
      <c r="X38" s="133"/>
      <c r="Y38" s="133"/>
      <c r="Z38" s="127"/>
      <c r="AA38" s="127"/>
      <c r="AB38" s="127"/>
      <c r="AC38" s="127"/>
      <c r="AD38" s="127"/>
      <c r="AE38" s="127"/>
      <c r="AF38" s="127"/>
      <c r="AG38" s="127" t="s">
        <v>131</v>
      </c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</row>
    <row r="39" spans="1:60" outlineLevel="1" x14ac:dyDescent="0.2">
      <c r="A39" s="141">
        <v>7</v>
      </c>
      <c r="B39" s="142" t="s">
        <v>163</v>
      </c>
      <c r="C39" s="326" t="s">
        <v>164</v>
      </c>
      <c r="D39" s="327" t="s">
        <v>121</v>
      </c>
      <c r="E39" s="328">
        <v>7.875</v>
      </c>
      <c r="F39" s="144"/>
      <c r="G39" s="329">
        <f>ROUND(E39*F39,2)</f>
        <v>0</v>
      </c>
      <c r="H39" s="144"/>
      <c r="I39" s="145">
        <f>ROUND(E39*H39,2)</f>
        <v>0</v>
      </c>
      <c r="J39" s="144"/>
      <c r="K39" s="145">
        <f>ROUND(E39*J39,2)</f>
        <v>0</v>
      </c>
      <c r="L39" s="145">
        <v>21</v>
      </c>
      <c r="M39" s="145">
        <f>G39*(1+L39/100)</f>
        <v>0</v>
      </c>
      <c r="N39" s="143">
        <v>1.63</v>
      </c>
      <c r="O39" s="143">
        <f>ROUND(E39*N39,2)</f>
        <v>12.84</v>
      </c>
      <c r="P39" s="143">
        <v>0</v>
      </c>
      <c r="Q39" s="143">
        <f>ROUND(E39*P39,2)</f>
        <v>0</v>
      </c>
      <c r="R39" s="145" t="s">
        <v>159</v>
      </c>
      <c r="S39" s="145" t="s">
        <v>123</v>
      </c>
      <c r="T39" s="146" t="s">
        <v>123</v>
      </c>
      <c r="U39" s="133">
        <v>1.5840000000000001</v>
      </c>
      <c r="V39" s="133">
        <f>ROUND(E39*U39,2)</f>
        <v>12.47</v>
      </c>
      <c r="W39" s="133"/>
      <c r="X39" s="133" t="s">
        <v>124</v>
      </c>
      <c r="Y39" s="133" t="s">
        <v>125</v>
      </c>
      <c r="Z39" s="127"/>
      <c r="AA39" s="127"/>
      <c r="AB39" s="127"/>
      <c r="AC39" s="127"/>
      <c r="AD39" s="127"/>
      <c r="AE39" s="127"/>
      <c r="AF39" s="127"/>
      <c r="AG39" s="127" t="s">
        <v>126</v>
      </c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</row>
    <row r="40" spans="1:60" outlineLevel="2" x14ac:dyDescent="0.2">
      <c r="A40" s="130"/>
      <c r="B40" s="131"/>
      <c r="C40" s="338" t="s">
        <v>160</v>
      </c>
      <c r="D40" s="339"/>
      <c r="E40" s="339"/>
      <c r="F40" s="339"/>
      <c r="G40" s="339"/>
      <c r="H40" s="133"/>
      <c r="I40" s="133"/>
      <c r="J40" s="133"/>
      <c r="K40" s="133"/>
      <c r="L40" s="133"/>
      <c r="M40" s="133"/>
      <c r="N40" s="132"/>
      <c r="O40" s="132"/>
      <c r="P40" s="132"/>
      <c r="Q40" s="132"/>
      <c r="R40" s="133"/>
      <c r="S40" s="133"/>
      <c r="T40" s="133"/>
      <c r="U40" s="133"/>
      <c r="V40" s="133"/>
      <c r="W40" s="133"/>
      <c r="X40" s="133"/>
      <c r="Y40" s="133"/>
      <c r="Z40" s="127"/>
      <c r="AA40" s="127"/>
      <c r="AB40" s="127"/>
      <c r="AC40" s="127"/>
      <c r="AD40" s="127"/>
      <c r="AE40" s="127"/>
      <c r="AF40" s="127"/>
      <c r="AG40" s="127" t="s">
        <v>144</v>
      </c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</row>
    <row r="41" spans="1:60" outlineLevel="2" x14ac:dyDescent="0.2">
      <c r="A41" s="130"/>
      <c r="B41" s="131"/>
      <c r="C41" s="332" t="s">
        <v>165</v>
      </c>
      <c r="D41" s="333"/>
      <c r="E41" s="334">
        <v>7.875</v>
      </c>
      <c r="F41" s="335"/>
      <c r="G41" s="335"/>
      <c r="H41" s="133"/>
      <c r="I41" s="133"/>
      <c r="J41" s="133"/>
      <c r="K41" s="133"/>
      <c r="L41" s="133"/>
      <c r="M41" s="133"/>
      <c r="N41" s="132"/>
      <c r="O41" s="132"/>
      <c r="P41" s="132"/>
      <c r="Q41" s="132"/>
      <c r="R41" s="133"/>
      <c r="S41" s="133"/>
      <c r="T41" s="133"/>
      <c r="U41" s="133"/>
      <c r="V41" s="133"/>
      <c r="W41" s="133"/>
      <c r="X41" s="133"/>
      <c r="Y41" s="133"/>
      <c r="Z41" s="127"/>
      <c r="AA41" s="127"/>
      <c r="AB41" s="127"/>
      <c r="AC41" s="127"/>
      <c r="AD41" s="127"/>
      <c r="AE41" s="127"/>
      <c r="AF41" s="127"/>
      <c r="AG41" s="127" t="s">
        <v>130</v>
      </c>
      <c r="AH41" s="127">
        <v>0</v>
      </c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</row>
    <row r="42" spans="1:60" outlineLevel="2" x14ac:dyDescent="0.2">
      <c r="A42" s="130"/>
      <c r="B42" s="131"/>
      <c r="C42" s="320"/>
      <c r="D42" s="321"/>
      <c r="E42" s="321"/>
      <c r="F42" s="321"/>
      <c r="G42" s="321"/>
      <c r="H42" s="133"/>
      <c r="I42" s="133"/>
      <c r="J42" s="133"/>
      <c r="K42" s="133"/>
      <c r="L42" s="133"/>
      <c r="M42" s="133"/>
      <c r="N42" s="132"/>
      <c r="O42" s="132"/>
      <c r="P42" s="132"/>
      <c r="Q42" s="132"/>
      <c r="R42" s="133"/>
      <c r="S42" s="133"/>
      <c r="T42" s="133"/>
      <c r="U42" s="133"/>
      <c r="V42" s="133"/>
      <c r="W42" s="133"/>
      <c r="X42" s="133"/>
      <c r="Y42" s="133"/>
      <c r="Z42" s="127"/>
      <c r="AA42" s="127"/>
      <c r="AB42" s="127"/>
      <c r="AC42" s="127"/>
      <c r="AD42" s="127"/>
      <c r="AE42" s="127"/>
      <c r="AF42" s="127"/>
      <c r="AG42" s="127" t="s">
        <v>131</v>
      </c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</row>
    <row r="43" spans="1:60" outlineLevel="1" x14ac:dyDescent="0.2">
      <c r="A43" s="141">
        <v>8</v>
      </c>
      <c r="B43" s="142" t="s">
        <v>166</v>
      </c>
      <c r="C43" s="326" t="s">
        <v>167</v>
      </c>
      <c r="D43" s="327" t="s">
        <v>148</v>
      </c>
      <c r="E43" s="328">
        <v>140</v>
      </c>
      <c r="F43" s="144"/>
      <c r="G43" s="329">
        <f>ROUND(E43*F43,2)</f>
        <v>0</v>
      </c>
      <c r="H43" s="144"/>
      <c r="I43" s="145">
        <f>ROUND(E43*H43,2)</f>
        <v>0</v>
      </c>
      <c r="J43" s="144"/>
      <c r="K43" s="145">
        <f>ROUND(E43*J43,2)</f>
        <v>0</v>
      </c>
      <c r="L43" s="145">
        <v>21</v>
      </c>
      <c r="M43" s="145">
        <f>G43*(1+L43/100)</f>
        <v>0</v>
      </c>
      <c r="N43" s="143">
        <v>1.7000000000000001E-4</v>
      </c>
      <c r="O43" s="143">
        <f>ROUND(E43*N43,2)</f>
        <v>0.02</v>
      </c>
      <c r="P43" s="143">
        <v>0</v>
      </c>
      <c r="Q43" s="143">
        <f>ROUND(E43*P43,2)</f>
        <v>0</v>
      </c>
      <c r="R43" s="145" t="s">
        <v>159</v>
      </c>
      <c r="S43" s="145" t="s">
        <v>123</v>
      </c>
      <c r="T43" s="146" t="s">
        <v>123</v>
      </c>
      <c r="U43" s="133">
        <v>7.4999999999999997E-2</v>
      </c>
      <c r="V43" s="133">
        <f>ROUND(E43*U43,2)</f>
        <v>10.5</v>
      </c>
      <c r="W43" s="133"/>
      <c r="X43" s="133" t="s">
        <v>124</v>
      </c>
      <c r="Y43" s="133" t="s">
        <v>125</v>
      </c>
      <c r="Z43" s="127"/>
      <c r="AA43" s="127"/>
      <c r="AB43" s="127"/>
      <c r="AC43" s="127"/>
      <c r="AD43" s="127"/>
      <c r="AE43" s="127"/>
      <c r="AF43" s="127"/>
      <c r="AG43" s="127" t="s">
        <v>126</v>
      </c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</row>
    <row r="44" spans="1:60" outlineLevel="2" x14ac:dyDescent="0.2">
      <c r="A44" s="130"/>
      <c r="B44" s="131"/>
      <c r="C44" s="330" t="s">
        <v>168</v>
      </c>
      <c r="D44" s="331"/>
      <c r="E44" s="331"/>
      <c r="F44" s="331"/>
      <c r="G44" s="331"/>
      <c r="H44" s="133"/>
      <c r="I44" s="133"/>
      <c r="J44" s="133"/>
      <c r="K44" s="133"/>
      <c r="L44" s="133"/>
      <c r="M44" s="133"/>
      <c r="N44" s="132"/>
      <c r="O44" s="132"/>
      <c r="P44" s="132"/>
      <c r="Q44" s="132"/>
      <c r="R44" s="133"/>
      <c r="S44" s="133"/>
      <c r="T44" s="133"/>
      <c r="U44" s="133"/>
      <c r="V44" s="133"/>
      <c r="W44" s="133"/>
      <c r="X44" s="133"/>
      <c r="Y44" s="133"/>
      <c r="Z44" s="127"/>
      <c r="AA44" s="127"/>
      <c r="AB44" s="127"/>
      <c r="AC44" s="127"/>
      <c r="AD44" s="127"/>
      <c r="AE44" s="127"/>
      <c r="AF44" s="127"/>
      <c r="AG44" s="127" t="s">
        <v>128</v>
      </c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</row>
    <row r="45" spans="1:60" outlineLevel="2" x14ac:dyDescent="0.2">
      <c r="A45" s="130"/>
      <c r="B45" s="131"/>
      <c r="C45" s="332" t="s">
        <v>169</v>
      </c>
      <c r="D45" s="333"/>
      <c r="E45" s="334">
        <v>140</v>
      </c>
      <c r="F45" s="335"/>
      <c r="G45" s="335"/>
      <c r="H45" s="133"/>
      <c r="I45" s="133"/>
      <c r="J45" s="133"/>
      <c r="K45" s="133"/>
      <c r="L45" s="133"/>
      <c r="M45" s="133"/>
      <c r="N45" s="132"/>
      <c r="O45" s="132"/>
      <c r="P45" s="132"/>
      <c r="Q45" s="132"/>
      <c r="R45" s="133"/>
      <c r="S45" s="133"/>
      <c r="T45" s="133"/>
      <c r="U45" s="133"/>
      <c r="V45" s="133"/>
      <c r="W45" s="133"/>
      <c r="X45" s="133"/>
      <c r="Y45" s="133"/>
      <c r="Z45" s="127"/>
      <c r="AA45" s="127"/>
      <c r="AB45" s="127"/>
      <c r="AC45" s="127"/>
      <c r="AD45" s="127"/>
      <c r="AE45" s="127"/>
      <c r="AF45" s="127"/>
      <c r="AG45" s="127" t="s">
        <v>130</v>
      </c>
      <c r="AH45" s="127">
        <v>0</v>
      </c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</row>
    <row r="46" spans="1:60" outlineLevel="2" x14ac:dyDescent="0.2">
      <c r="A46" s="130"/>
      <c r="B46" s="131"/>
      <c r="C46" s="320"/>
      <c r="D46" s="321"/>
      <c r="E46" s="321"/>
      <c r="F46" s="321"/>
      <c r="G46" s="321"/>
      <c r="H46" s="133"/>
      <c r="I46" s="133"/>
      <c r="J46" s="133"/>
      <c r="K46" s="133"/>
      <c r="L46" s="133"/>
      <c r="M46" s="133"/>
      <c r="N46" s="132"/>
      <c r="O46" s="132"/>
      <c r="P46" s="132"/>
      <c r="Q46" s="132"/>
      <c r="R46" s="133"/>
      <c r="S46" s="133"/>
      <c r="T46" s="133"/>
      <c r="U46" s="133"/>
      <c r="V46" s="133"/>
      <c r="W46" s="133"/>
      <c r="X46" s="133"/>
      <c r="Y46" s="133"/>
      <c r="Z46" s="127"/>
      <c r="AA46" s="127"/>
      <c r="AB46" s="127"/>
      <c r="AC46" s="127"/>
      <c r="AD46" s="127"/>
      <c r="AE46" s="127"/>
      <c r="AF46" s="127"/>
      <c r="AG46" s="127" t="s">
        <v>131</v>
      </c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</row>
    <row r="47" spans="1:60" outlineLevel="1" x14ac:dyDescent="0.2">
      <c r="A47" s="141">
        <v>9</v>
      </c>
      <c r="B47" s="142" t="s">
        <v>170</v>
      </c>
      <c r="C47" s="326" t="s">
        <v>171</v>
      </c>
      <c r="D47" s="327" t="s">
        <v>121</v>
      </c>
      <c r="E47" s="328">
        <v>0.48</v>
      </c>
      <c r="F47" s="144"/>
      <c r="G47" s="329">
        <f>ROUND(E47*F47,2)</f>
        <v>0</v>
      </c>
      <c r="H47" s="144"/>
      <c r="I47" s="145">
        <f>ROUND(E47*H47,2)</f>
        <v>0</v>
      </c>
      <c r="J47" s="144"/>
      <c r="K47" s="145">
        <f>ROUND(E47*J47,2)</f>
        <v>0</v>
      </c>
      <c r="L47" s="145">
        <v>21</v>
      </c>
      <c r="M47" s="145">
        <f>G47*(1+L47/100)</f>
        <v>0</v>
      </c>
      <c r="N47" s="143">
        <v>2.5249999999999999</v>
      </c>
      <c r="O47" s="143">
        <f>ROUND(E47*N47,2)</f>
        <v>1.21</v>
      </c>
      <c r="P47" s="143">
        <v>0</v>
      </c>
      <c r="Q47" s="143">
        <f>ROUND(E47*P47,2)</f>
        <v>0</v>
      </c>
      <c r="R47" s="145" t="s">
        <v>172</v>
      </c>
      <c r="S47" s="145" t="s">
        <v>123</v>
      </c>
      <c r="T47" s="146" t="s">
        <v>123</v>
      </c>
      <c r="U47" s="133">
        <v>0.48</v>
      </c>
      <c r="V47" s="133">
        <f>ROUND(E47*U47,2)</f>
        <v>0.23</v>
      </c>
      <c r="W47" s="133"/>
      <c r="X47" s="133" t="s">
        <v>124</v>
      </c>
      <c r="Y47" s="133" t="s">
        <v>125</v>
      </c>
      <c r="Z47" s="127"/>
      <c r="AA47" s="127"/>
      <c r="AB47" s="127"/>
      <c r="AC47" s="127"/>
      <c r="AD47" s="127"/>
      <c r="AE47" s="127"/>
      <c r="AF47" s="127"/>
      <c r="AG47" s="127" t="s">
        <v>126</v>
      </c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</row>
    <row r="48" spans="1:60" outlineLevel="2" x14ac:dyDescent="0.2">
      <c r="A48" s="130"/>
      <c r="B48" s="131"/>
      <c r="C48" s="330" t="s">
        <v>173</v>
      </c>
      <c r="D48" s="331"/>
      <c r="E48" s="331"/>
      <c r="F48" s="331"/>
      <c r="G48" s="331"/>
      <c r="H48" s="133"/>
      <c r="I48" s="133"/>
      <c r="J48" s="133"/>
      <c r="K48" s="133"/>
      <c r="L48" s="133"/>
      <c r="M48" s="133"/>
      <c r="N48" s="132"/>
      <c r="O48" s="132"/>
      <c r="P48" s="132"/>
      <c r="Q48" s="132"/>
      <c r="R48" s="133"/>
      <c r="S48" s="133"/>
      <c r="T48" s="133"/>
      <c r="U48" s="133"/>
      <c r="V48" s="133"/>
      <c r="W48" s="133"/>
      <c r="X48" s="133"/>
      <c r="Y48" s="133"/>
      <c r="Z48" s="127"/>
      <c r="AA48" s="127"/>
      <c r="AB48" s="127"/>
      <c r="AC48" s="127"/>
      <c r="AD48" s="127"/>
      <c r="AE48" s="127"/>
      <c r="AF48" s="127"/>
      <c r="AG48" s="127" t="s">
        <v>128</v>
      </c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</row>
    <row r="49" spans="1:60" outlineLevel="2" x14ac:dyDescent="0.2">
      <c r="A49" s="130"/>
      <c r="B49" s="131"/>
      <c r="C49" s="332" t="s">
        <v>174</v>
      </c>
      <c r="D49" s="333"/>
      <c r="E49" s="334">
        <v>0.48</v>
      </c>
      <c r="F49" s="335"/>
      <c r="G49" s="335"/>
      <c r="H49" s="133"/>
      <c r="I49" s="133"/>
      <c r="J49" s="133"/>
      <c r="K49" s="133"/>
      <c r="L49" s="133"/>
      <c r="M49" s="133"/>
      <c r="N49" s="132"/>
      <c r="O49" s="132"/>
      <c r="P49" s="132"/>
      <c r="Q49" s="132"/>
      <c r="R49" s="133"/>
      <c r="S49" s="133"/>
      <c r="T49" s="133"/>
      <c r="U49" s="133"/>
      <c r="V49" s="133"/>
      <c r="W49" s="133"/>
      <c r="X49" s="133"/>
      <c r="Y49" s="133"/>
      <c r="Z49" s="127"/>
      <c r="AA49" s="127"/>
      <c r="AB49" s="127"/>
      <c r="AC49" s="127"/>
      <c r="AD49" s="127"/>
      <c r="AE49" s="127"/>
      <c r="AF49" s="127"/>
      <c r="AG49" s="127" t="s">
        <v>130</v>
      </c>
      <c r="AH49" s="127">
        <v>0</v>
      </c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</row>
    <row r="50" spans="1:60" outlineLevel="2" x14ac:dyDescent="0.2">
      <c r="A50" s="130"/>
      <c r="B50" s="131"/>
      <c r="C50" s="320"/>
      <c r="D50" s="321"/>
      <c r="E50" s="321"/>
      <c r="F50" s="321"/>
      <c r="G50" s="321"/>
      <c r="H50" s="133"/>
      <c r="I50" s="133"/>
      <c r="J50" s="133"/>
      <c r="K50" s="133"/>
      <c r="L50" s="133"/>
      <c r="M50" s="133"/>
      <c r="N50" s="132"/>
      <c r="O50" s="132"/>
      <c r="P50" s="132"/>
      <c r="Q50" s="132"/>
      <c r="R50" s="133"/>
      <c r="S50" s="133"/>
      <c r="T50" s="133"/>
      <c r="U50" s="133"/>
      <c r="V50" s="133"/>
      <c r="W50" s="133"/>
      <c r="X50" s="133"/>
      <c r="Y50" s="133"/>
      <c r="Z50" s="127"/>
      <c r="AA50" s="127"/>
      <c r="AB50" s="127"/>
      <c r="AC50" s="127"/>
      <c r="AD50" s="127"/>
      <c r="AE50" s="127"/>
      <c r="AF50" s="127"/>
      <c r="AG50" s="127" t="s">
        <v>131</v>
      </c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</row>
    <row r="51" spans="1:60" ht="33.75" outlineLevel="1" x14ac:dyDescent="0.2">
      <c r="A51" s="141">
        <v>10</v>
      </c>
      <c r="B51" s="142" t="s">
        <v>175</v>
      </c>
      <c r="C51" s="326" t="s">
        <v>176</v>
      </c>
      <c r="D51" s="327" t="s">
        <v>177</v>
      </c>
      <c r="E51" s="328">
        <v>3.8399999999999997E-2</v>
      </c>
      <c r="F51" s="144"/>
      <c r="G51" s="329">
        <f>ROUND(E51*F51,2)</f>
        <v>0</v>
      </c>
      <c r="H51" s="144"/>
      <c r="I51" s="145">
        <f>ROUND(E51*H51,2)</f>
        <v>0</v>
      </c>
      <c r="J51" s="144"/>
      <c r="K51" s="145">
        <f>ROUND(E51*J51,2)</f>
        <v>0</v>
      </c>
      <c r="L51" s="145">
        <v>21</v>
      </c>
      <c r="M51" s="145">
        <f>G51*(1+L51/100)</f>
        <v>0</v>
      </c>
      <c r="N51" s="143">
        <v>1.0249299999999999</v>
      </c>
      <c r="O51" s="143">
        <f>ROUND(E51*N51,2)</f>
        <v>0.04</v>
      </c>
      <c r="P51" s="143">
        <v>0</v>
      </c>
      <c r="Q51" s="143">
        <f>ROUND(E51*P51,2)</f>
        <v>0</v>
      </c>
      <c r="R51" s="145" t="s">
        <v>178</v>
      </c>
      <c r="S51" s="145" t="s">
        <v>123</v>
      </c>
      <c r="T51" s="146" t="s">
        <v>123</v>
      </c>
      <c r="U51" s="133">
        <v>23.530999999999999</v>
      </c>
      <c r="V51" s="133">
        <f>ROUND(E51*U51,2)</f>
        <v>0.9</v>
      </c>
      <c r="W51" s="133"/>
      <c r="X51" s="133" t="s">
        <v>124</v>
      </c>
      <c r="Y51" s="133" t="s">
        <v>125</v>
      </c>
      <c r="Z51" s="127"/>
      <c r="AA51" s="127"/>
      <c r="AB51" s="127"/>
      <c r="AC51" s="127"/>
      <c r="AD51" s="127"/>
      <c r="AE51" s="127"/>
      <c r="AF51" s="127"/>
      <c r="AG51" s="127" t="s">
        <v>126</v>
      </c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</row>
    <row r="52" spans="1:60" outlineLevel="2" x14ac:dyDescent="0.2">
      <c r="A52" s="130"/>
      <c r="B52" s="131"/>
      <c r="C52" s="332" t="s">
        <v>179</v>
      </c>
      <c r="D52" s="333"/>
      <c r="E52" s="334">
        <v>3.8399999999999997E-2</v>
      </c>
      <c r="F52" s="335"/>
      <c r="G52" s="335"/>
      <c r="H52" s="133"/>
      <c r="I52" s="133"/>
      <c r="J52" s="133"/>
      <c r="K52" s="133"/>
      <c r="L52" s="133"/>
      <c r="M52" s="133"/>
      <c r="N52" s="132"/>
      <c r="O52" s="132"/>
      <c r="P52" s="132"/>
      <c r="Q52" s="132"/>
      <c r="R52" s="133"/>
      <c r="S52" s="133"/>
      <c r="T52" s="133"/>
      <c r="U52" s="133"/>
      <c r="V52" s="133"/>
      <c r="W52" s="133"/>
      <c r="X52" s="133"/>
      <c r="Y52" s="133"/>
      <c r="Z52" s="127"/>
      <c r="AA52" s="127"/>
      <c r="AB52" s="127"/>
      <c r="AC52" s="127"/>
      <c r="AD52" s="127"/>
      <c r="AE52" s="127"/>
      <c r="AF52" s="127"/>
      <c r="AG52" s="127" t="s">
        <v>130</v>
      </c>
      <c r="AH52" s="127">
        <v>0</v>
      </c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</row>
    <row r="53" spans="1:60" outlineLevel="2" x14ac:dyDescent="0.2">
      <c r="A53" s="130"/>
      <c r="B53" s="131"/>
      <c r="C53" s="320"/>
      <c r="D53" s="321"/>
      <c r="E53" s="321"/>
      <c r="F53" s="321"/>
      <c r="G53" s="321"/>
      <c r="H53" s="133"/>
      <c r="I53" s="133"/>
      <c r="J53" s="133"/>
      <c r="K53" s="133"/>
      <c r="L53" s="133"/>
      <c r="M53" s="133"/>
      <c r="N53" s="132"/>
      <c r="O53" s="132"/>
      <c r="P53" s="132"/>
      <c r="Q53" s="132"/>
      <c r="R53" s="133"/>
      <c r="S53" s="133"/>
      <c r="T53" s="133"/>
      <c r="U53" s="133"/>
      <c r="V53" s="133"/>
      <c r="W53" s="133"/>
      <c r="X53" s="133"/>
      <c r="Y53" s="133"/>
      <c r="Z53" s="127"/>
      <c r="AA53" s="127"/>
      <c r="AB53" s="127"/>
      <c r="AC53" s="127"/>
      <c r="AD53" s="127"/>
      <c r="AE53" s="127"/>
      <c r="AF53" s="127"/>
      <c r="AG53" s="127" t="s">
        <v>131</v>
      </c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</row>
    <row r="54" spans="1:60" outlineLevel="1" x14ac:dyDescent="0.2">
      <c r="A54" s="141">
        <v>11</v>
      </c>
      <c r="B54" s="142" t="s">
        <v>180</v>
      </c>
      <c r="C54" s="326" t="s">
        <v>181</v>
      </c>
      <c r="D54" s="327" t="s">
        <v>121</v>
      </c>
      <c r="E54" s="328">
        <v>0.249</v>
      </c>
      <c r="F54" s="144"/>
      <c r="G54" s="329">
        <f>ROUND(E54*F54,2)</f>
        <v>0</v>
      </c>
      <c r="H54" s="144"/>
      <c r="I54" s="145">
        <f>ROUND(E54*H54,2)</f>
        <v>0</v>
      </c>
      <c r="J54" s="144"/>
      <c r="K54" s="145">
        <f>ROUND(E54*J54,2)</f>
        <v>0</v>
      </c>
      <c r="L54" s="145">
        <v>21</v>
      </c>
      <c r="M54" s="145">
        <f>G54*(1+L54/100)</f>
        <v>0</v>
      </c>
      <c r="N54" s="143">
        <v>2.5249999999999999</v>
      </c>
      <c r="O54" s="143">
        <f>ROUND(E54*N54,2)</f>
        <v>0.63</v>
      </c>
      <c r="P54" s="143">
        <v>0</v>
      </c>
      <c r="Q54" s="143">
        <f>ROUND(E54*P54,2)</f>
        <v>0</v>
      </c>
      <c r="R54" s="145" t="s">
        <v>172</v>
      </c>
      <c r="S54" s="145" t="s">
        <v>123</v>
      </c>
      <c r="T54" s="146" t="s">
        <v>123</v>
      </c>
      <c r="U54" s="133">
        <v>2.58</v>
      </c>
      <c r="V54" s="133">
        <f>ROUND(E54*U54,2)</f>
        <v>0.64</v>
      </c>
      <c r="W54" s="133"/>
      <c r="X54" s="133" t="s">
        <v>124</v>
      </c>
      <c r="Y54" s="133" t="s">
        <v>125</v>
      </c>
      <c r="Z54" s="127"/>
      <c r="AA54" s="127"/>
      <c r="AB54" s="127"/>
      <c r="AC54" s="127"/>
      <c r="AD54" s="127"/>
      <c r="AE54" s="127"/>
      <c r="AF54" s="127"/>
      <c r="AG54" s="127" t="s">
        <v>126</v>
      </c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</row>
    <row r="55" spans="1:60" outlineLevel="2" x14ac:dyDescent="0.2">
      <c r="A55" s="130"/>
      <c r="B55" s="131"/>
      <c r="C55" s="330" t="s">
        <v>182</v>
      </c>
      <c r="D55" s="331"/>
      <c r="E55" s="331"/>
      <c r="F55" s="331"/>
      <c r="G55" s="331"/>
      <c r="H55" s="133"/>
      <c r="I55" s="133"/>
      <c r="J55" s="133"/>
      <c r="K55" s="133"/>
      <c r="L55" s="133"/>
      <c r="M55" s="133"/>
      <c r="N55" s="132"/>
      <c r="O55" s="132"/>
      <c r="P55" s="132"/>
      <c r="Q55" s="132"/>
      <c r="R55" s="133"/>
      <c r="S55" s="133"/>
      <c r="T55" s="133"/>
      <c r="U55" s="133"/>
      <c r="V55" s="133"/>
      <c r="W55" s="133"/>
      <c r="X55" s="133"/>
      <c r="Y55" s="133"/>
      <c r="Z55" s="127"/>
      <c r="AA55" s="127"/>
      <c r="AB55" s="127"/>
      <c r="AC55" s="127"/>
      <c r="AD55" s="127"/>
      <c r="AE55" s="127"/>
      <c r="AF55" s="127"/>
      <c r="AG55" s="127" t="s">
        <v>128</v>
      </c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</row>
    <row r="56" spans="1:60" outlineLevel="2" x14ac:dyDescent="0.2">
      <c r="A56" s="130"/>
      <c r="B56" s="131"/>
      <c r="C56" s="336" t="s">
        <v>183</v>
      </c>
      <c r="D56" s="337"/>
      <c r="E56" s="337"/>
      <c r="F56" s="337"/>
      <c r="G56" s="337"/>
      <c r="H56" s="133"/>
      <c r="I56" s="133"/>
      <c r="J56" s="133"/>
      <c r="K56" s="133"/>
      <c r="L56" s="133"/>
      <c r="M56" s="133"/>
      <c r="N56" s="132"/>
      <c r="O56" s="132"/>
      <c r="P56" s="132"/>
      <c r="Q56" s="132"/>
      <c r="R56" s="133"/>
      <c r="S56" s="133"/>
      <c r="T56" s="133"/>
      <c r="U56" s="133"/>
      <c r="V56" s="133"/>
      <c r="W56" s="133"/>
      <c r="X56" s="133"/>
      <c r="Y56" s="133"/>
      <c r="Z56" s="127"/>
      <c r="AA56" s="127"/>
      <c r="AB56" s="127"/>
      <c r="AC56" s="127"/>
      <c r="AD56" s="127"/>
      <c r="AE56" s="127"/>
      <c r="AF56" s="127"/>
      <c r="AG56" s="127" t="s">
        <v>144</v>
      </c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</row>
    <row r="57" spans="1:60" outlineLevel="2" x14ac:dyDescent="0.2">
      <c r="A57" s="130"/>
      <c r="B57" s="131"/>
      <c r="C57" s="332" t="s">
        <v>184</v>
      </c>
      <c r="D57" s="333"/>
      <c r="E57" s="334">
        <v>0.249</v>
      </c>
      <c r="F57" s="335"/>
      <c r="G57" s="335"/>
      <c r="H57" s="133"/>
      <c r="I57" s="133"/>
      <c r="J57" s="133"/>
      <c r="K57" s="133"/>
      <c r="L57" s="133"/>
      <c r="M57" s="133"/>
      <c r="N57" s="132"/>
      <c r="O57" s="132"/>
      <c r="P57" s="132"/>
      <c r="Q57" s="132"/>
      <c r="R57" s="133"/>
      <c r="S57" s="133"/>
      <c r="T57" s="133"/>
      <c r="U57" s="133"/>
      <c r="V57" s="133"/>
      <c r="W57" s="133"/>
      <c r="X57" s="133"/>
      <c r="Y57" s="133"/>
      <c r="Z57" s="127"/>
      <c r="AA57" s="127"/>
      <c r="AB57" s="127"/>
      <c r="AC57" s="127"/>
      <c r="AD57" s="127"/>
      <c r="AE57" s="127"/>
      <c r="AF57" s="127"/>
      <c r="AG57" s="127" t="s">
        <v>130</v>
      </c>
      <c r="AH57" s="127">
        <v>0</v>
      </c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</row>
    <row r="58" spans="1:60" outlineLevel="2" x14ac:dyDescent="0.2">
      <c r="A58" s="130"/>
      <c r="B58" s="131"/>
      <c r="C58" s="320"/>
      <c r="D58" s="321"/>
      <c r="E58" s="321"/>
      <c r="F58" s="321"/>
      <c r="G58" s="321"/>
      <c r="H58" s="133"/>
      <c r="I58" s="133"/>
      <c r="J58" s="133"/>
      <c r="K58" s="133"/>
      <c r="L58" s="133"/>
      <c r="M58" s="133"/>
      <c r="N58" s="132"/>
      <c r="O58" s="132"/>
      <c r="P58" s="132"/>
      <c r="Q58" s="132"/>
      <c r="R58" s="133"/>
      <c r="S58" s="133"/>
      <c r="T58" s="133"/>
      <c r="U58" s="133"/>
      <c r="V58" s="133"/>
      <c r="W58" s="133"/>
      <c r="X58" s="133"/>
      <c r="Y58" s="133"/>
      <c r="Z58" s="127"/>
      <c r="AA58" s="127"/>
      <c r="AB58" s="127"/>
      <c r="AC58" s="127"/>
      <c r="AD58" s="127"/>
      <c r="AE58" s="127"/>
      <c r="AF58" s="127"/>
      <c r="AG58" s="127" t="s">
        <v>131</v>
      </c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</row>
    <row r="59" spans="1:60" ht="22.5" outlineLevel="1" x14ac:dyDescent="0.2">
      <c r="A59" s="141">
        <v>12</v>
      </c>
      <c r="B59" s="142" t="s">
        <v>185</v>
      </c>
      <c r="C59" s="326" t="s">
        <v>186</v>
      </c>
      <c r="D59" s="327" t="s">
        <v>148</v>
      </c>
      <c r="E59" s="328">
        <v>154</v>
      </c>
      <c r="F59" s="144"/>
      <c r="G59" s="329">
        <f>ROUND(E59*F59,2)</f>
        <v>0</v>
      </c>
      <c r="H59" s="144"/>
      <c r="I59" s="145">
        <f>ROUND(E59*H59,2)</f>
        <v>0</v>
      </c>
      <c r="J59" s="144"/>
      <c r="K59" s="145">
        <f>ROUND(E59*J59,2)</f>
        <v>0</v>
      </c>
      <c r="L59" s="145">
        <v>21</v>
      </c>
      <c r="M59" s="145">
        <f>G59*(1+L59/100)</f>
        <v>0</v>
      </c>
      <c r="N59" s="143">
        <v>2.9999999999999997E-4</v>
      </c>
      <c r="O59" s="143">
        <f>ROUND(E59*N59,2)</f>
        <v>0.05</v>
      </c>
      <c r="P59" s="143">
        <v>0</v>
      </c>
      <c r="Q59" s="143">
        <f>ROUND(E59*P59,2)</f>
        <v>0</v>
      </c>
      <c r="R59" s="145" t="s">
        <v>187</v>
      </c>
      <c r="S59" s="145" t="s">
        <v>123</v>
      </c>
      <c r="T59" s="146" t="s">
        <v>123</v>
      </c>
      <c r="U59" s="133">
        <v>0</v>
      </c>
      <c r="V59" s="133">
        <f>ROUND(E59*U59,2)</f>
        <v>0</v>
      </c>
      <c r="W59" s="133"/>
      <c r="X59" s="133" t="s">
        <v>188</v>
      </c>
      <c r="Y59" s="133" t="s">
        <v>125</v>
      </c>
      <c r="Z59" s="127"/>
      <c r="AA59" s="127"/>
      <c r="AB59" s="127"/>
      <c r="AC59" s="127"/>
      <c r="AD59" s="127"/>
      <c r="AE59" s="127"/>
      <c r="AF59" s="127"/>
      <c r="AG59" s="127" t="s">
        <v>189</v>
      </c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</row>
    <row r="60" spans="1:60" outlineLevel="2" x14ac:dyDescent="0.2">
      <c r="A60" s="130"/>
      <c r="B60" s="131"/>
      <c r="C60" s="332" t="s">
        <v>190</v>
      </c>
      <c r="D60" s="333"/>
      <c r="E60" s="334">
        <v>154</v>
      </c>
      <c r="F60" s="335"/>
      <c r="G60" s="335"/>
      <c r="H60" s="133"/>
      <c r="I60" s="133"/>
      <c r="J60" s="133"/>
      <c r="K60" s="133"/>
      <c r="L60" s="133"/>
      <c r="M60" s="133"/>
      <c r="N60" s="132"/>
      <c r="O60" s="132"/>
      <c r="P60" s="132"/>
      <c r="Q60" s="132"/>
      <c r="R60" s="133"/>
      <c r="S60" s="133"/>
      <c r="T60" s="133"/>
      <c r="U60" s="133"/>
      <c r="V60" s="133"/>
      <c r="W60" s="133"/>
      <c r="X60" s="133"/>
      <c r="Y60" s="133"/>
      <c r="Z60" s="127"/>
      <c r="AA60" s="127"/>
      <c r="AB60" s="127"/>
      <c r="AC60" s="127"/>
      <c r="AD60" s="127"/>
      <c r="AE60" s="127"/>
      <c r="AF60" s="127"/>
      <c r="AG60" s="127" t="s">
        <v>130</v>
      </c>
      <c r="AH60" s="127">
        <v>0</v>
      </c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</row>
    <row r="61" spans="1:60" outlineLevel="2" x14ac:dyDescent="0.2">
      <c r="A61" s="130"/>
      <c r="B61" s="131"/>
      <c r="C61" s="320"/>
      <c r="D61" s="321"/>
      <c r="E61" s="321"/>
      <c r="F61" s="321"/>
      <c r="G61" s="321"/>
      <c r="H61" s="133"/>
      <c r="I61" s="133"/>
      <c r="J61" s="133"/>
      <c r="K61" s="133"/>
      <c r="L61" s="133"/>
      <c r="M61" s="133"/>
      <c r="N61" s="132"/>
      <c r="O61" s="132"/>
      <c r="P61" s="132"/>
      <c r="Q61" s="132"/>
      <c r="R61" s="133"/>
      <c r="S61" s="133"/>
      <c r="T61" s="133"/>
      <c r="U61" s="133"/>
      <c r="V61" s="133"/>
      <c r="W61" s="133"/>
      <c r="X61" s="133"/>
      <c r="Y61" s="133"/>
      <c r="Z61" s="127"/>
      <c r="AA61" s="127"/>
      <c r="AB61" s="127"/>
      <c r="AC61" s="127"/>
      <c r="AD61" s="127"/>
      <c r="AE61" s="127"/>
      <c r="AF61" s="127"/>
      <c r="AG61" s="127" t="s">
        <v>131</v>
      </c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</row>
    <row r="62" spans="1:60" x14ac:dyDescent="0.2">
      <c r="A62" s="135" t="s">
        <v>117</v>
      </c>
      <c r="B62" s="136" t="s">
        <v>54</v>
      </c>
      <c r="C62" s="322" t="s">
        <v>55</v>
      </c>
      <c r="D62" s="323"/>
      <c r="E62" s="324"/>
      <c r="F62" s="325"/>
      <c r="G62" s="325">
        <f>SUMIF(AG63:AG170,"&lt;&gt;NOR",G63:G170)</f>
        <v>0</v>
      </c>
      <c r="H62" s="139"/>
      <c r="I62" s="139">
        <f>SUM(I63:I170)</f>
        <v>0</v>
      </c>
      <c r="J62" s="139"/>
      <c r="K62" s="139">
        <f>SUM(K63:K170)</f>
        <v>0</v>
      </c>
      <c r="L62" s="139"/>
      <c r="M62" s="139">
        <f>SUM(M63:M170)</f>
        <v>0</v>
      </c>
      <c r="N62" s="138"/>
      <c r="O62" s="138">
        <f>SUM(O63:O170)</f>
        <v>41.510000000000005</v>
      </c>
      <c r="P62" s="138"/>
      <c r="Q62" s="138">
        <f>SUM(Q63:Q170)</f>
        <v>0</v>
      </c>
      <c r="R62" s="139"/>
      <c r="S62" s="139"/>
      <c r="T62" s="140"/>
      <c r="U62" s="134"/>
      <c r="V62" s="134">
        <f>SUM(V63:V170)</f>
        <v>1715.8299999999997</v>
      </c>
      <c r="W62" s="134"/>
      <c r="X62" s="134"/>
      <c r="Y62" s="134"/>
      <c r="AG62" t="s">
        <v>118</v>
      </c>
    </row>
    <row r="63" spans="1:60" ht="33.75" outlineLevel="1" x14ac:dyDescent="0.2">
      <c r="A63" s="141">
        <v>13</v>
      </c>
      <c r="B63" s="142" t="s">
        <v>191</v>
      </c>
      <c r="C63" s="326" t="s">
        <v>192</v>
      </c>
      <c r="D63" s="327" t="s">
        <v>148</v>
      </c>
      <c r="E63" s="328">
        <v>131.4</v>
      </c>
      <c r="F63" s="144"/>
      <c r="G63" s="329">
        <f>ROUND(E63*F63,2)</f>
        <v>0</v>
      </c>
      <c r="H63" s="144"/>
      <c r="I63" s="145">
        <f>ROUND(E63*H63,2)</f>
        <v>0</v>
      </c>
      <c r="J63" s="144"/>
      <c r="K63" s="145">
        <f>ROUND(E63*J63,2)</f>
        <v>0</v>
      </c>
      <c r="L63" s="145">
        <v>21</v>
      </c>
      <c r="M63" s="145">
        <f>G63*(1+L63/100)</f>
        <v>0</v>
      </c>
      <c r="N63" s="143">
        <v>4.8000000000000001E-4</v>
      </c>
      <c r="O63" s="143">
        <f>ROUND(E63*N63,2)</f>
        <v>0.06</v>
      </c>
      <c r="P63" s="143">
        <v>0</v>
      </c>
      <c r="Q63" s="143">
        <f>ROUND(E63*P63,2)</f>
        <v>0</v>
      </c>
      <c r="R63" s="145" t="s">
        <v>193</v>
      </c>
      <c r="S63" s="145" t="s">
        <v>123</v>
      </c>
      <c r="T63" s="146" t="s">
        <v>123</v>
      </c>
      <c r="U63" s="133">
        <v>4.125</v>
      </c>
      <c r="V63" s="133">
        <f>ROUND(E63*U63,2)</f>
        <v>542.03</v>
      </c>
      <c r="W63" s="133"/>
      <c r="X63" s="133" t="s">
        <v>124</v>
      </c>
      <c r="Y63" s="133" t="s">
        <v>125</v>
      </c>
      <c r="Z63" s="127"/>
      <c r="AA63" s="127"/>
      <c r="AB63" s="127"/>
      <c r="AC63" s="127"/>
      <c r="AD63" s="127"/>
      <c r="AE63" s="127"/>
      <c r="AF63" s="127"/>
      <c r="AG63" s="127" t="s">
        <v>126</v>
      </c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</row>
    <row r="64" spans="1:60" ht="22.5" outlineLevel="2" x14ac:dyDescent="0.2">
      <c r="A64" s="130"/>
      <c r="B64" s="131"/>
      <c r="C64" s="338" t="s">
        <v>194</v>
      </c>
      <c r="D64" s="339"/>
      <c r="E64" s="339"/>
      <c r="F64" s="339"/>
      <c r="G64" s="339"/>
      <c r="H64" s="133"/>
      <c r="I64" s="133"/>
      <c r="J64" s="133"/>
      <c r="K64" s="133"/>
      <c r="L64" s="133"/>
      <c r="M64" s="133"/>
      <c r="N64" s="132"/>
      <c r="O64" s="132"/>
      <c r="P64" s="132"/>
      <c r="Q64" s="132"/>
      <c r="R64" s="133"/>
      <c r="S64" s="133"/>
      <c r="T64" s="133"/>
      <c r="U64" s="133"/>
      <c r="V64" s="133"/>
      <c r="W64" s="133"/>
      <c r="X64" s="133"/>
      <c r="Y64" s="133"/>
      <c r="Z64" s="127"/>
      <c r="AA64" s="127"/>
      <c r="AB64" s="127"/>
      <c r="AC64" s="127"/>
      <c r="AD64" s="127"/>
      <c r="AE64" s="127"/>
      <c r="AF64" s="127"/>
      <c r="AG64" s="127" t="s">
        <v>144</v>
      </c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47" t="str">
        <f>C64</f>
        <v>Vyvrtání otvorů cca 55 ks/m2 ve spáře zdiva, vyčištění vrtu od hrubých nečistot, zaplnění otvorů injektážní pastou. Aplikace tlakovou pistolí. Uzavření vyplněných otvorů těsnicí maltou.</v>
      </c>
      <c r="BB64" s="127"/>
      <c r="BC64" s="127"/>
      <c r="BD64" s="127"/>
      <c r="BE64" s="127"/>
      <c r="BF64" s="127"/>
      <c r="BG64" s="127"/>
      <c r="BH64" s="127"/>
    </row>
    <row r="65" spans="1:60" outlineLevel="3" x14ac:dyDescent="0.2">
      <c r="A65" s="130"/>
      <c r="B65" s="131"/>
      <c r="C65" s="336" t="s">
        <v>195</v>
      </c>
      <c r="D65" s="337"/>
      <c r="E65" s="337"/>
      <c r="F65" s="337"/>
      <c r="G65" s="337"/>
      <c r="H65" s="133"/>
      <c r="I65" s="133"/>
      <c r="J65" s="133"/>
      <c r="K65" s="133"/>
      <c r="L65" s="133"/>
      <c r="M65" s="133"/>
      <c r="N65" s="132"/>
      <c r="O65" s="132"/>
      <c r="P65" s="132"/>
      <c r="Q65" s="132"/>
      <c r="R65" s="133"/>
      <c r="S65" s="133"/>
      <c r="T65" s="133"/>
      <c r="U65" s="133"/>
      <c r="V65" s="133"/>
      <c r="W65" s="133"/>
      <c r="X65" s="133"/>
      <c r="Y65" s="133"/>
      <c r="Z65" s="127"/>
      <c r="AA65" s="127"/>
      <c r="AB65" s="127"/>
      <c r="AC65" s="127"/>
      <c r="AD65" s="127"/>
      <c r="AE65" s="127"/>
      <c r="AF65" s="127"/>
      <c r="AG65" s="127" t="s">
        <v>144</v>
      </c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</row>
    <row r="66" spans="1:60" outlineLevel="2" x14ac:dyDescent="0.2">
      <c r="A66" s="130"/>
      <c r="B66" s="131"/>
      <c r="C66" s="332" t="s">
        <v>196</v>
      </c>
      <c r="D66" s="333"/>
      <c r="E66" s="334">
        <v>131.4</v>
      </c>
      <c r="F66" s="335"/>
      <c r="G66" s="335"/>
      <c r="H66" s="133"/>
      <c r="I66" s="133"/>
      <c r="J66" s="133"/>
      <c r="K66" s="133"/>
      <c r="L66" s="133"/>
      <c r="M66" s="133"/>
      <c r="N66" s="132"/>
      <c r="O66" s="132"/>
      <c r="P66" s="132"/>
      <c r="Q66" s="132"/>
      <c r="R66" s="133"/>
      <c r="S66" s="133"/>
      <c r="T66" s="133"/>
      <c r="U66" s="133"/>
      <c r="V66" s="133"/>
      <c r="W66" s="133"/>
      <c r="X66" s="133"/>
      <c r="Y66" s="133"/>
      <c r="Z66" s="127"/>
      <c r="AA66" s="127"/>
      <c r="AB66" s="127"/>
      <c r="AC66" s="127"/>
      <c r="AD66" s="127"/>
      <c r="AE66" s="127"/>
      <c r="AF66" s="127"/>
      <c r="AG66" s="127" t="s">
        <v>130</v>
      </c>
      <c r="AH66" s="127">
        <v>0</v>
      </c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</row>
    <row r="67" spans="1:60" outlineLevel="2" x14ac:dyDescent="0.2">
      <c r="A67" s="130"/>
      <c r="B67" s="131"/>
      <c r="C67" s="320"/>
      <c r="D67" s="321"/>
      <c r="E67" s="321"/>
      <c r="F67" s="321"/>
      <c r="G67" s="321"/>
      <c r="H67" s="133"/>
      <c r="I67" s="133"/>
      <c r="J67" s="133"/>
      <c r="K67" s="133"/>
      <c r="L67" s="133"/>
      <c r="M67" s="133"/>
      <c r="N67" s="132"/>
      <c r="O67" s="132"/>
      <c r="P67" s="132"/>
      <c r="Q67" s="132"/>
      <c r="R67" s="133"/>
      <c r="S67" s="133"/>
      <c r="T67" s="133"/>
      <c r="U67" s="133"/>
      <c r="V67" s="133"/>
      <c r="W67" s="133"/>
      <c r="X67" s="133"/>
      <c r="Y67" s="133"/>
      <c r="Z67" s="127"/>
      <c r="AA67" s="127"/>
      <c r="AB67" s="127"/>
      <c r="AC67" s="127"/>
      <c r="AD67" s="127"/>
      <c r="AE67" s="127"/>
      <c r="AF67" s="127"/>
      <c r="AG67" s="127" t="s">
        <v>131</v>
      </c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</row>
    <row r="68" spans="1:60" ht="22.5" outlineLevel="1" x14ac:dyDescent="0.2">
      <c r="A68" s="141">
        <v>14</v>
      </c>
      <c r="B68" s="142" t="s">
        <v>197</v>
      </c>
      <c r="C68" s="326" t="s">
        <v>198</v>
      </c>
      <c r="D68" s="327" t="s">
        <v>199</v>
      </c>
      <c r="E68" s="328">
        <v>8.0592000000000006</v>
      </c>
      <c r="F68" s="144"/>
      <c r="G68" s="329">
        <f>ROUND(E68*F68,2)</f>
        <v>0</v>
      </c>
      <c r="H68" s="144"/>
      <c r="I68" s="145">
        <f>ROUND(E68*H68,2)</f>
        <v>0</v>
      </c>
      <c r="J68" s="144"/>
      <c r="K68" s="145">
        <f>ROUND(E68*J68,2)</f>
        <v>0</v>
      </c>
      <c r="L68" s="145">
        <v>21</v>
      </c>
      <c r="M68" s="145">
        <f>G68*(1+L68/100)</f>
        <v>0</v>
      </c>
      <c r="N68" s="143">
        <v>0</v>
      </c>
      <c r="O68" s="143">
        <f>ROUND(E68*N68,2)</f>
        <v>0</v>
      </c>
      <c r="P68" s="143">
        <v>0</v>
      </c>
      <c r="Q68" s="143">
        <f>ROUND(E68*P68,2)</f>
        <v>0</v>
      </c>
      <c r="R68" s="145" t="s">
        <v>193</v>
      </c>
      <c r="S68" s="145" t="s">
        <v>123</v>
      </c>
      <c r="T68" s="146" t="s">
        <v>123</v>
      </c>
      <c r="U68" s="133">
        <v>0.99999000000000005</v>
      </c>
      <c r="V68" s="133">
        <f>ROUND(E68*U68,2)</f>
        <v>8.06</v>
      </c>
      <c r="W68" s="133"/>
      <c r="X68" s="133" t="s">
        <v>124</v>
      </c>
      <c r="Y68" s="133" t="s">
        <v>125</v>
      </c>
      <c r="Z68" s="127"/>
      <c r="AA68" s="127"/>
      <c r="AB68" s="127"/>
      <c r="AC68" s="127"/>
      <c r="AD68" s="127"/>
      <c r="AE68" s="127"/>
      <c r="AF68" s="127"/>
      <c r="AG68" s="127" t="s">
        <v>126</v>
      </c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</row>
    <row r="69" spans="1:60" ht="22.5" outlineLevel="2" x14ac:dyDescent="0.2">
      <c r="A69" s="130"/>
      <c r="B69" s="131"/>
      <c r="C69" s="338" t="s">
        <v>200</v>
      </c>
      <c r="D69" s="339"/>
      <c r="E69" s="339"/>
      <c r="F69" s="339"/>
      <c r="G69" s="339"/>
      <c r="H69" s="133"/>
      <c r="I69" s="133"/>
      <c r="J69" s="133"/>
      <c r="K69" s="133"/>
      <c r="L69" s="133"/>
      <c r="M69" s="133"/>
      <c r="N69" s="132"/>
      <c r="O69" s="132"/>
      <c r="P69" s="132"/>
      <c r="Q69" s="132"/>
      <c r="R69" s="133"/>
      <c r="S69" s="133"/>
      <c r="T69" s="133"/>
      <c r="U69" s="133"/>
      <c r="V69" s="133"/>
      <c r="W69" s="133"/>
      <c r="X69" s="133"/>
      <c r="Y69" s="133"/>
      <c r="Z69" s="127"/>
      <c r="AA69" s="127"/>
      <c r="AB69" s="127"/>
      <c r="AC69" s="127"/>
      <c r="AD69" s="127"/>
      <c r="AE69" s="127"/>
      <c r="AF69" s="127"/>
      <c r="AG69" s="127" t="s">
        <v>144</v>
      </c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47" t="str">
        <f>C69</f>
        <v>Vyvrtání otvorů (10 ks/m zdi), vyčištění vrtu od hrubých nečistot, osazení pakrů, nízkotlaká injektáž do 10 bar. Aplikce injektážním zařízením.</v>
      </c>
      <c r="BB69" s="127"/>
      <c r="BC69" s="127"/>
      <c r="BD69" s="127"/>
      <c r="BE69" s="127"/>
      <c r="BF69" s="127"/>
      <c r="BG69" s="127"/>
      <c r="BH69" s="127"/>
    </row>
    <row r="70" spans="1:60" outlineLevel="2" x14ac:dyDescent="0.2">
      <c r="A70" s="130"/>
      <c r="B70" s="131"/>
      <c r="C70" s="332" t="s">
        <v>201</v>
      </c>
      <c r="D70" s="333"/>
      <c r="E70" s="334">
        <v>8.0592000000000006</v>
      </c>
      <c r="F70" s="335"/>
      <c r="G70" s="335"/>
      <c r="H70" s="133"/>
      <c r="I70" s="133"/>
      <c r="J70" s="133"/>
      <c r="K70" s="133"/>
      <c r="L70" s="133"/>
      <c r="M70" s="133"/>
      <c r="N70" s="132"/>
      <c r="O70" s="132"/>
      <c r="P70" s="132"/>
      <c r="Q70" s="132"/>
      <c r="R70" s="133"/>
      <c r="S70" s="133"/>
      <c r="T70" s="133"/>
      <c r="U70" s="133"/>
      <c r="V70" s="133"/>
      <c r="W70" s="133"/>
      <c r="X70" s="133"/>
      <c r="Y70" s="133"/>
      <c r="Z70" s="127"/>
      <c r="AA70" s="127"/>
      <c r="AB70" s="127"/>
      <c r="AC70" s="127"/>
      <c r="AD70" s="127"/>
      <c r="AE70" s="127"/>
      <c r="AF70" s="127"/>
      <c r="AG70" s="127" t="s">
        <v>130</v>
      </c>
      <c r="AH70" s="127">
        <v>0</v>
      </c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</row>
    <row r="71" spans="1:60" outlineLevel="2" x14ac:dyDescent="0.2">
      <c r="A71" s="130"/>
      <c r="B71" s="131"/>
      <c r="C71" s="320"/>
      <c r="D71" s="321"/>
      <c r="E71" s="321"/>
      <c r="F71" s="321"/>
      <c r="G71" s="321"/>
      <c r="H71" s="133"/>
      <c r="I71" s="133"/>
      <c r="J71" s="133"/>
      <c r="K71" s="133"/>
      <c r="L71" s="133"/>
      <c r="M71" s="133"/>
      <c r="N71" s="132"/>
      <c r="O71" s="132"/>
      <c r="P71" s="132"/>
      <c r="Q71" s="132"/>
      <c r="R71" s="133"/>
      <c r="S71" s="133"/>
      <c r="T71" s="133"/>
      <c r="U71" s="133"/>
      <c r="V71" s="133"/>
      <c r="W71" s="133"/>
      <c r="X71" s="133"/>
      <c r="Y71" s="133"/>
      <c r="Z71" s="127"/>
      <c r="AA71" s="127"/>
      <c r="AB71" s="127"/>
      <c r="AC71" s="127"/>
      <c r="AD71" s="127"/>
      <c r="AE71" s="127"/>
      <c r="AF71" s="127"/>
      <c r="AG71" s="127" t="s">
        <v>131</v>
      </c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</row>
    <row r="72" spans="1:60" ht="22.5" outlineLevel="1" x14ac:dyDescent="0.2">
      <c r="A72" s="141">
        <v>15</v>
      </c>
      <c r="B72" s="142" t="s">
        <v>202</v>
      </c>
      <c r="C72" s="326" t="s">
        <v>203</v>
      </c>
      <c r="D72" s="327" t="s">
        <v>199</v>
      </c>
      <c r="E72" s="328">
        <v>24.1677</v>
      </c>
      <c r="F72" s="144"/>
      <c r="G72" s="329">
        <f>ROUND(E72*F72,2)</f>
        <v>0</v>
      </c>
      <c r="H72" s="144"/>
      <c r="I72" s="145">
        <f>ROUND(E72*H72,2)</f>
        <v>0</v>
      </c>
      <c r="J72" s="144"/>
      <c r="K72" s="145">
        <f>ROUND(E72*J72,2)</f>
        <v>0</v>
      </c>
      <c r="L72" s="145">
        <v>21</v>
      </c>
      <c r="M72" s="145">
        <f>G72*(1+L72/100)</f>
        <v>0</v>
      </c>
      <c r="N72" s="143">
        <v>0</v>
      </c>
      <c r="O72" s="143">
        <f>ROUND(E72*N72,2)</f>
        <v>0</v>
      </c>
      <c r="P72" s="143">
        <v>0</v>
      </c>
      <c r="Q72" s="143">
        <f>ROUND(E72*P72,2)</f>
        <v>0</v>
      </c>
      <c r="R72" s="145" t="s">
        <v>193</v>
      </c>
      <c r="S72" s="145" t="s">
        <v>123</v>
      </c>
      <c r="T72" s="146" t="s">
        <v>123</v>
      </c>
      <c r="U72" s="133">
        <v>1.01999</v>
      </c>
      <c r="V72" s="133">
        <f>ROUND(E72*U72,2)</f>
        <v>24.65</v>
      </c>
      <c r="W72" s="133"/>
      <c r="X72" s="133" t="s">
        <v>124</v>
      </c>
      <c r="Y72" s="133" t="s">
        <v>125</v>
      </c>
      <c r="Z72" s="127"/>
      <c r="AA72" s="127"/>
      <c r="AB72" s="127"/>
      <c r="AC72" s="127"/>
      <c r="AD72" s="127"/>
      <c r="AE72" s="127"/>
      <c r="AF72" s="127"/>
      <c r="AG72" s="127" t="s">
        <v>126</v>
      </c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</row>
    <row r="73" spans="1:60" ht="22.5" outlineLevel="2" x14ac:dyDescent="0.2">
      <c r="A73" s="130"/>
      <c r="B73" s="131"/>
      <c r="C73" s="338" t="s">
        <v>200</v>
      </c>
      <c r="D73" s="339"/>
      <c r="E73" s="339"/>
      <c r="F73" s="339"/>
      <c r="G73" s="339"/>
      <c r="H73" s="133"/>
      <c r="I73" s="133"/>
      <c r="J73" s="133"/>
      <c r="K73" s="133"/>
      <c r="L73" s="133"/>
      <c r="M73" s="133"/>
      <c r="N73" s="132"/>
      <c r="O73" s="132"/>
      <c r="P73" s="132"/>
      <c r="Q73" s="132"/>
      <c r="R73" s="133"/>
      <c r="S73" s="133"/>
      <c r="T73" s="133"/>
      <c r="U73" s="133"/>
      <c r="V73" s="133"/>
      <c r="W73" s="133"/>
      <c r="X73" s="133"/>
      <c r="Y73" s="133"/>
      <c r="Z73" s="127"/>
      <c r="AA73" s="127"/>
      <c r="AB73" s="127"/>
      <c r="AC73" s="127"/>
      <c r="AD73" s="127"/>
      <c r="AE73" s="127"/>
      <c r="AF73" s="127"/>
      <c r="AG73" s="127" t="s">
        <v>144</v>
      </c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47" t="str">
        <f>C73</f>
        <v>Vyvrtání otvorů (10 ks/m zdi), vyčištění vrtu od hrubých nečistot, osazení pakrů, nízkotlaká injektáž do 10 bar. Aplikce injektážním zařízením.</v>
      </c>
      <c r="BB73" s="127"/>
      <c r="BC73" s="127"/>
      <c r="BD73" s="127"/>
      <c r="BE73" s="127"/>
      <c r="BF73" s="127"/>
      <c r="BG73" s="127"/>
      <c r="BH73" s="127"/>
    </row>
    <row r="74" spans="1:60" outlineLevel="2" x14ac:dyDescent="0.2">
      <c r="A74" s="130"/>
      <c r="B74" s="131"/>
      <c r="C74" s="332" t="s">
        <v>204</v>
      </c>
      <c r="D74" s="333"/>
      <c r="E74" s="334">
        <v>24.1677</v>
      </c>
      <c r="F74" s="335"/>
      <c r="G74" s="335"/>
      <c r="H74" s="133"/>
      <c r="I74" s="133"/>
      <c r="J74" s="133"/>
      <c r="K74" s="133"/>
      <c r="L74" s="133"/>
      <c r="M74" s="133"/>
      <c r="N74" s="132"/>
      <c r="O74" s="132"/>
      <c r="P74" s="132"/>
      <c r="Q74" s="132"/>
      <c r="R74" s="133"/>
      <c r="S74" s="133"/>
      <c r="T74" s="133"/>
      <c r="U74" s="133"/>
      <c r="V74" s="133"/>
      <c r="W74" s="133"/>
      <c r="X74" s="133"/>
      <c r="Y74" s="133"/>
      <c r="Z74" s="127"/>
      <c r="AA74" s="127"/>
      <c r="AB74" s="127"/>
      <c r="AC74" s="127"/>
      <c r="AD74" s="127"/>
      <c r="AE74" s="127"/>
      <c r="AF74" s="127"/>
      <c r="AG74" s="127" t="s">
        <v>130</v>
      </c>
      <c r="AH74" s="127">
        <v>0</v>
      </c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</row>
    <row r="75" spans="1:60" outlineLevel="2" x14ac:dyDescent="0.2">
      <c r="A75" s="130"/>
      <c r="B75" s="131"/>
      <c r="C75" s="320"/>
      <c r="D75" s="321"/>
      <c r="E75" s="321"/>
      <c r="F75" s="321"/>
      <c r="G75" s="321"/>
      <c r="H75" s="133"/>
      <c r="I75" s="133"/>
      <c r="J75" s="133"/>
      <c r="K75" s="133"/>
      <c r="L75" s="133"/>
      <c r="M75" s="133"/>
      <c r="N75" s="132"/>
      <c r="O75" s="132"/>
      <c r="P75" s="132"/>
      <c r="Q75" s="132"/>
      <c r="R75" s="133"/>
      <c r="S75" s="133"/>
      <c r="T75" s="133"/>
      <c r="U75" s="133"/>
      <c r="V75" s="133"/>
      <c r="W75" s="133"/>
      <c r="X75" s="133"/>
      <c r="Y75" s="133"/>
      <c r="Z75" s="127"/>
      <c r="AA75" s="127"/>
      <c r="AB75" s="127"/>
      <c r="AC75" s="127"/>
      <c r="AD75" s="127"/>
      <c r="AE75" s="127"/>
      <c r="AF75" s="127"/>
      <c r="AG75" s="127" t="s">
        <v>131</v>
      </c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</row>
    <row r="76" spans="1:60" ht="22.5" outlineLevel="1" x14ac:dyDescent="0.2">
      <c r="A76" s="141">
        <v>16</v>
      </c>
      <c r="B76" s="142" t="s">
        <v>205</v>
      </c>
      <c r="C76" s="326" t="s">
        <v>206</v>
      </c>
      <c r="D76" s="327" t="s">
        <v>199</v>
      </c>
      <c r="E76" s="328">
        <v>40.2012</v>
      </c>
      <c r="F76" s="144"/>
      <c r="G76" s="329">
        <f>ROUND(E76*F76,2)</f>
        <v>0</v>
      </c>
      <c r="H76" s="144"/>
      <c r="I76" s="145">
        <f>ROUND(E76*H76,2)</f>
        <v>0</v>
      </c>
      <c r="J76" s="144"/>
      <c r="K76" s="145">
        <f>ROUND(E76*J76,2)</f>
        <v>0</v>
      </c>
      <c r="L76" s="145">
        <v>21</v>
      </c>
      <c r="M76" s="145">
        <f>G76*(1+L76/100)</f>
        <v>0</v>
      </c>
      <c r="N76" s="143">
        <v>0</v>
      </c>
      <c r="O76" s="143">
        <f>ROUND(E76*N76,2)</f>
        <v>0</v>
      </c>
      <c r="P76" s="143">
        <v>0</v>
      </c>
      <c r="Q76" s="143">
        <f>ROUND(E76*P76,2)</f>
        <v>0</v>
      </c>
      <c r="R76" s="145" t="s">
        <v>193</v>
      </c>
      <c r="S76" s="145" t="s">
        <v>123</v>
      </c>
      <c r="T76" s="146" t="s">
        <v>123</v>
      </c>
      <c r="U76" s="133">
        <v>1.03999</v>
      </c>
      <c r="V76" s="133">
        <f>ROUND(E76*U76,2)</f>
        <v>41.81</v>
      </c>
      <c r="W76" s="133"/>
      <c r="X76" s="133" t="s">
        <v>124</v>
      </c>
      <c r="Y76" s="133" t="s">
        <v>125</v>
      </c>
      <c r="Z76" s="127"/>
      <c r="AA76" s="127"/>
      <c r="AB76" s="127"/>
      <c r="AC76" s="127"/>
      <c r="AD76" s="127"/>
      <c r="AE76" s="127"/>
      <c r="AF76" s="127"/>
      <c r="AG76" s="127" t="s">
        <v>126</v>
      </c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</row>
    <row r="77" spans="1:60" ht="22.5" outlineLevel="2" x14ac:dyDescent="0.2">
      <c r="A77" s="130"/>
      <c r="B77" s="131"/>
      <c r="C77" s="338" t="s">
        <v>200</v>
      </c>
      <c r="D77" s="339"/>
      <c r="E77" s="339"/>
      <c r="F77" s="339"/>
      <c r="G77" s="339"/>
      <c r="H77" s="133"/>
      <c r="I77" s="133"/>
      <c r="J77" s="133"/>
      <c r="K77" s="133"/>
      <c r="L77" s="133"/>
      <c r="M77" s="133"/>
      <c r="N77" s="132"/>
      <c r="O77" s="132"/>
      <c r="P77" s="132"/>
      <c r="Q77" s="132"/>
      <c r="R77" s="133"/>
      <c r="S77" s="133"/>
      <c r="T77" s="133"/>
      <c r="U77" s="133"/>
      <c r="V77" s="133"/>
      <c r="W77" s="133"/>
      <c r="X77" s="133"/>
      <c r="Y77" s="133"/>
      <c r="Z77" s="127"/>
      <c r="AA77" s="127"/>
      <c r="AB77" s="127"/>
      <c r="AC77" s="127"/>
      <c r="AD77" s="127"/>
      <c r="AE77" s="127"/>
      <c r="AF77" s="127"/>
      <c r="AG77" s="127" t="s">
        <v>144</v>
      </c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47" t="str">
        <f>C77</f>
        <v>Vyvrtání otvorů (10 ks/m zdi), vyčištění vrtu od hrubých nečistot, osazení pakrů, nízkotlaká injektáž do 10 bar. Aplikce injektážním zařízením.</v>
      </c>
      <c r="BB77" s="127"/>
      <c r="BC77" s="127"/>
      <c r="BD77" s="127"/>
      <c r="BE77" s="127"/>
      <c r="BF77" s="127"/>
      <c r="BG77" s="127"/>
      <c r="BH77" s="127"/>
    </row>
    <row r="78" spans="1:60" outlineLevel="2" x14ac:dyDescent="0.2">
      <c r="A78" s="130"/>
      <c r="B78" s="131"/>
      <c r="C78" s="332" t="s">
        <v>207</v>
      </c>
      <c r="D78" s="333"/>
      <c r="E78" s="334">
        <v>40.2012</v>
      </c>
      <c r="F78" s="335"/>
      <c r="G78" s="335"/>
      <c r="H78" s="133"/>
      <c r="I78" s="133"/>
      <c r="J78" s="133"/>
      <c r="K78" s="133"/>
      <c r="L78" s="133"/>
      <c r="M78" s="133"/>
      <c r="N78" s="132"/>
      <c r="O78" s="132"/>
      <c r="P78" s="132"/>
      <c r="Q78" s="132"/>
      <c r="R78" s="133"/>
      <c r="S78" s="133"/>
      <c r="T78" s="133"/>
      <c r="U78" s="133"/>
      <c r="V78" s="133"/>
      <c r="W78" s="133"/>
      <c r="X78" s="133"/>
      <c r="Y78" s="133"/>
      <c r="Z78" s="127"/>
      <c r="AA78" s="127"/>
      <c r="AB78" s="127"/>
      <c r="AC78" s="127"/>
      <c r="AD78" s="127"/>
      <c r="AE78" s="127"/>
      <c r="AF78" s="127"/>
      <c r="AG78" s="127" t="s">
        <v>130</v>
      </c>
      <c r="AH78" s="127">
        <v>0</v>
      </c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</row>
    <row r="79" spans="1:60" outlineLevel="2" x14ac:dyDescent="0.2">
      <c r="A79" s="130"/>
      <c r="B79" s="131"/>
      <c r="C79" s="320"/>
      <c r="D79" s="321"/>
      <c r="E79" s="321"/>
      <c r="F79" s="321"/>
      <c r="G79" s="321"/>
      <c r="H79" s="133"/>
      <c r="I79" s="133"/>
      <c r="J79" s="133"/>
      <c r="K79" s="133"/>
      <c r="L79" s="133"/>
      <c r="M79" s="133"/>
      <c r="N79" s="132"/>
      <c r="O79" s="132"/>
      <c r="P79" s="132"/>
      <c r="Q79" s="132"/>
      <c r="R79" s="133"/>
      <c r="S79" s="133"/>
      <c r="T79" s="133"/>
      <c r="U79" s="133"/>
      <c r="V79" s="133"/>
      <c r="W79" s="133"/>
      <c r="X79" s="133"/>
      <c r="Y79" s="133"/>
      <c r="Z79" s="127"/>
      <c r="AA79" s="127"/>
      <c r="AB79" s="127"/>
      <c r="AC79" s="127"/>
      <c r="AD79" s="127"/>
      <c r="AE79" s="127"/>
      <c r="AF79" s="127"/>
      <c r="AG79" s="127" t="s">
        <v>131</v>
      </c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</row>
    <row r="80" spans="1:60" ht="22.5" outlineLevel="1" x14ac:dyDescent="0.2">
      <c r="A80" s="141">
        <v>17</v>
      </c>
      <c r="B80" s="142" t="s">
        <v>208</v>
      </c>
      <c r="C80" s="326" t="s">
        <v>209</v>
      </c>
      <c r="D80" s="327" t="s">
        <v>199</v>
      </c>
      <c r="E80" s="328">
        <v>26.864000000000001</v>
      </c>
      <c r="F80" s="144"/>
      <c r="G80" s="329">
        <f>ROUND(E80*F80,2)</f>
        <v>0</v>
      </c>
      <c r="H80" s="144"/>
      <c r="I80" s="145">
        <f>ROUND(E80*H80,2)</f>
        <v>0</v>
      </c>
      <c r="J80" s="144"/>
      <c r="K80" s="145">
        <f>ROUND(E80*J80,2)</f>
        <v>0</v>
      </c>
      <c r="L80" s="145">
        <v>21</v>
      </c>
      <c r="M80" s="145">
        <f>G80*(1+L80/100)</f>
        <v>0</v>
      </c>
      <c r="N80" s="143">
        <v>5.2999999999999998E-4</v>
      </c>
      <c r="O80" s="143">
        <f>ROUND(E80*N80,2)</f>
        <v>0.01</v>
      </c>
      <c r="P80" s="143">
        <v>0</v>
      </c>
      <c r="Q80" s="143">
        <f>ROUND(E80*P80,2)</f>
        <v>0</v>
      </c>
      <c r="R80" s="145" t="s">
        <v>193</v>
      </c>
      <c r="S80" s="145" t="s">
        <v>123</v>
      </c>
      <c r="T80" s="146" t="s">
        <v>123</v>
      </c>
      <c r="U80" s="133">
        <v>0.99999000000000005</v>
      </c>
      <c r="V80" s="133">
        <f>ROUND(E80*U80,2)</f>
        <v>26.86</v>
      </c>
      <c r="W80" s="133"/>
      <c r="X80" s="133" t="s">
        <v>124</v>
      </c>
      <c r="Y80" s="133" t="s">
        <v>125</v>
      </c>
      <c r="Z80" s="127"/>
      <c r="AA80" s="127"/>
      <c r="AB80" s="127"/>
      <c r="AC80" s="127"/>
      <c r="AD80" s="127"/>
      <c r="AE80" s="127"/>
      <c r="AF80" s="127"/>
      <c r="AG80" s="127" t="s">
        <v>126</v>
      </c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</row>
    <row r="81" spans="1:60" ht="22.5" outlineLevel="2" x14ac:dyDescent="0.2">
      <c r="A81" s="130"/>
      <c r="B81" s="131"/>
      <c r="C81" s="338" t="s">
        <v>210</v>
      </c>
      <c r="D81" s="339"/>
      <c r="E81" s="339"/>
      <c r="F81" s="339"/>
      <c r="G81" s="339"/>
      <c r="H81" s="133"/>
      <c r="I81" s="133"/>
      <c r="J81" s="133"/>
      <c r="K81" s="133"/>
      <c r="L81" s="133"/>
      <c r="M81" s="133"/>
      <c r="N81" s="132"/>
      <c r="O81" s="132"/>
      <c r="P81" s="132"/>
      <c r="Q81" s="132"/>
      <c r="R81" s="133"/>
      <c r="S81" s="133"/>
      <c r="T81" s="133"/>
      <c r="U81" s="133"/>
      <c r="V81" s="133"/>
      <c r="W81" s="133"/>
      <c r="X81" s="133"/>
      <c r="Y81" s="133"/>
      <c r="Z81" s="127"/>
      <c r="AA81" s="127"/>
      <c r="AB81" s="127"/>
      <c r="AC81" s="127"/>
      <c r="AD81" s="127"/>
      <c r="AE81" s="127"/>
      <c r="AF81" s="127"/>
      <c r="AG81" s="127" t="s">
        <v>144</v>
      </c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47" t="str">
        <f>C81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81" s="127"/>
      <c r="BC81" s="127"/>
      <c r="BD81" s="127"/>
      <c r="BE81" s="127"/>
      <c r="BF81" s="127"/>
      <c r="BG81" s="127"/>
      <c r="BH81" s="127"/>
    </row>
    <row r="82" spans="1:60" outlineLevel="2" x14ac:dyDescent="0.2">
      <c r="A82" s="130"/>
      <c r="B82" s="131"/>
      <c r="C82" s="332" t="s">
        <v>211</v>
      </c>
      <c r="D82" s="333"/>
      <c r="E82" s="334">
        <v>23.864000000000001</v>
      </c>
      <c r="F82" s="335"/>
      <c r="G82" s="335"/>
      <c r="H82" s="133"/>
      <c r="I82" s="133"/>
      <c r="J82" s="133"/>
      <c r="K82" s="133"/>
      <c r="L82" s="133"/>
      <c r="M82" s="133"/>
      <c r="N82" s="132"/>
      <c r="O82" s="132"/>
      <c r="P82" s="132"/>
      <c r="Q82" s="132"/>
      <c r="R82" s="133"/>
      <c r="S82" s="133"/>
      <c r="T82" s="133"/>
      <c r="U82" s="133"/>
      <c r="V82" s="133"/>
      <c r="W82" s="133"/>
      <c r="X82" s="133"/>
      <c r="Y82" s="133"/>
      <c r="Z82" s="127"/>
      <c r="AA82" s="127"/>
      <c r="AB82" s="127"/>
      <c r="AC82" s="127"/>
      <c r="AD82" s="127"/>
      <c r="AE82" s="127"/>
      <c r="AF82" s="127"/>
      <c r="AG82" s="127" t="s">
        <v>130</v>
      </c>
      <c r="AH82" s="127">
        <v>0</v>
      </c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</row>
    <row r="83" spans="1:60" outlineLevel="3" x14ac:dyDescent="0.2">
      <c r="A83" s="130"/>
      <c r="B83" s="131"/>
      <c r="C83" s="332" t="s">
        <v>56</v>
      </c>
      <c r="D83" s="333"/>
      <c r="E83" s="334">
        <v>3</v>
      </c>
      <c r="F83" s="335"/>
      <c r="G83" s="335"/>
      <c r="H83" s="133"/>
      <c r="I83" s="133"/>
      <c r="J83" s="133"/>
      <c r="K83" s="133"/>
      <c r="L83" s="133"/>
      <c r="M83" s="133"/>
      <c r="N83" s="132"/>
      <c r="O83" s="132"/>
      <c r="P83" s="132"/>
      <c r="Q83" s="132"/>
      <c r="R83" s="133"/>
      <c r="S83" s="133"/>
      <c r="T83" s="133"/>
      <c r="U83" s="133"/>
      <c r="V83" s="133"/>
      <c r="W83" s="133"/>
      <c r="X83" s="133"/>
      <c r="Y83" s="133"/>
      <c r="Z83" s="127"/>
      <c r="AA83" s="127"/>
      <c r="AB83" s="127"/>
      <c r="AC83" s="127"/>
      <c r="AD83" s="127"/>
      <c r="AE83" s="127"/>
      <c r="AF83" s="127"/>
      <c r="AG83" s="127" t="s">
        <v>130</v>
      </c>
      <c r="AH83" s="127">
        <v>0</v>
      </c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</row>
    <row r="84" spans="1:60" outlineLevel="2" x14ac:dyDescent="0.2">
      <c r="A84" s="130"/>
      <c r="B84" s="131"/>
      <c r="C84" s="320"/>
      <c r="D84" s="321"/>
      <c r="E84" s="321"/>
      <c r="F84" s="321"/>
      <c r="G84" s="321"/>
      <c r="H84" s="133"/>
      <c r="I84" s="133"/>
      <c r="J84" s="133"/>
      <c r="K84" s="133"/>
      <c r="L84" s="133"/>
      <c r="M84" s="133"/>
      <c r="N84" s="132"/>
      <c r="O84" s="132"/>
      <c r="P84" s="132"/>
      <c r="Q84" s="132"/>
      <c r="R84" s="133"/>
      <c r="S84" s="133"/>
      <c r="T84" s="133"/>
      <c r="U84" s="133"/>
      <c r="V84" s="133"/>
      <c r="W84" s="133"/>
      <c r="X84" s="133"/>
      <c r="Y84" s="133"/>
      <c r="Z84" s="127"/>
      <c r="AA84" s="127"/>
      <c r="AB84" s="127"/>
      <c r="AC84" s="127"/>
      <c r="AD84" s="127"/>
      <c r="AE84" s="127"/>
      <c r="AF84" s="127"/>
      <c r="AG84" s="127" t="s">
        <v>131</v>
      </c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</row>
    <row r="85" spans="1:60" ht="22.5" outlineLevel="1" x14ac:dyDescent="0.2">
      <c r="A85" s="141">
        <v>18</v>
      </c>
      <c r="B85" s="142" t="s">
        <v>212</v>
      </c>
      <c r="C85" s="326" t="s">
        <v>213</v>
      </c>
      <c r="D85" s="327" t="s">
        <v>199</v>
      </c>
      <c r="E85" s="328">
        <v>80.558999999999997</v>
      </c>
      <c r="F85" s="144"/>
      <c r="G85" s="329">
        <f>ROUND(E85*F85,2)</f>
        <v>0</v>
      </c>
      <c r="H85" s="144"/>
      <c r="I85" s="145">
        <f>ROUND(E85*H85,2)</f>
        <v>0</v>
      </c>
      <c r="J85" s="144"/>
      <c r="K85" s="145">
        <f>ROUND(E85*J85,2)</f>
        <v>0</v>
      </c>
      <c r="L85" s="145">
        <v>21</v>
      </c>
      <c r="M85" s="145">
        <f>G85*(1+L85/100)</f>
        <v>0</v>
      </c>
      <c r="N85" s="143">
        <v>8.0000000000000004E-4</v>
      </c>
      <c r="O85" s="143">
        <f>ROUND(E85*N85,2)</f>
        <v>0.06</v>
      </c>
      <c r="P85" s="143">
        <v>0</v>
      </c>
      <c r="Q85" s="143">
        <f>ROUND(E85*P85,2)</f>
        <v>0</v>
      </c>
      <c r="R85" s="145" t="s">
        <v>193</v>
      </c>
      <c r="S85" s="145" t="s">
        <v>123</v>
      </c>
      <c r="T85" s="146" t="s">
        <v>123</v>
      </c>
      <c r="U85" s="133">
        <v>1.01999</v>
      </c>
      <c r="V85" s="133">
        <f>ROUND(E85*U85,2)</f>
        <v>82.17</v>
      </c>
      <c r="W85" s="133"/>
      <c r="X85" s="133" t="s">
        <v>124</v>
      </c>
      <c r="Y85" s="133" t="s">
        <v>125</v>
      </c>
      <c r="Z85" s="127"/>
      <c r="AA85" s="127"/>
      <c r="AB85" s="127"/>
      <c r="AC85" s="127"/>
      <c r="AD85" s="127"/>
      <c r="AE85" s="127"/>
      <c r="AF85" s="127"/>
      <c r="AG85" s="127" t="s">
        <v>126</v>
      </c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</row>
    <row r="86" spans="1:60" ht="22.5" outlineLevel="2" x14ac:dyDescent="0.2">
      <c r="A86" s="130"/>
      <c r="B86" s="131"/>
      <c r="C86" s="338" t="s">
        <v>210</v>
      </c>
      <c r="D86" s="339"/>
      <c r="E86" s="339"/>
      <c r="F86" s="339"/>
      <c r="G86" s="339"/>
      <c r="H86" s="133"/>
      <c r="I86" s="133"/>
      <c r="J86" s="133"/>
      <c r="K86" s="133"/>
      <c r="L86" s="133"/>
      <c r="M86" s="133"/>
      <c r="N86" s="132"/>
      <c r="O86" s="132"/>
      <c r="P86" s="132"/>
      <c r="Q86" s="132"/>
      <c r="R86" s="133"/>
      <c r="S86" s="133"/>
      <c r="T86" s="133"/>
      <c r="U86" s="133"/>
      <c r="V86" s="133"/>
      <c r="W86" s="133"/>
      <c r="X86" s="133"/>
      <c r="Y86" s="133"/>
      <c r="Z86" s="127"/>
      <c r="AA86" s="127"/>
      <c r="AB86" s="127"/>
      <c r="AC86" s="127"/>
      <c r="AD86" s="127"/>
      <c r="AE86" s="127"/>
      <c r="AF86" s="127"/>
      <c r="AG86" s="127" t="s">
        <v>144</v>
      </c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47" t="str">
        <f>C86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86" s="127"/>
      <c r="BC86" s="127"/>
      <c r="BD86" s="127"/>
      <c r="BE86" s="127"/>
      <c r="BF86" s="127"/>
      <c r="BG86" s="127"/>
      <c r="BH86" s="127"/>
    </row>
    <row r="87" spans="1:60" outlineLevel="2" x14ac:dyDescent="0.2">
      <c r="A87" s="130"/>
      <c r="B87" s="131"/>
      <c r="C87" s="332" t="s">
        <v>214</v>
      </c>
      <c r="D87" s="333"/>
      <c r="E87" s="334">
        <v>74.558999999999997</v>
      </c>
      <c r="F87" s="335"/>
      <c r="G87" s="335"/>
      <c r="H87" s="133"/>
      <c r="I87" s="133"/>
      <c r="J87" s="133"/>
      <c r="K87" s="133"/>
      <c r="L87" s="133"/>
      <c r="M87" s="133"/>
      <c r="N87" s="132"/>
      <c r="O87" s="132"/>
      <c r="P87" s="132"/>
      <c r="Q87" s="132"/>
      <c r="R87" s="133"/>
      <c r="S87" s="133"/>
      <c r="T87" s="133"/>
      <c r="U87" s="133"/>
      <c r="V87" s="133"/>
      <c r="W87" s="133"/>
      <c r="X87" s="133"/>
      <c r="Y87" s="133"/>
      <c r="Z87" s="127"/>
      <c r="AA87" s="127"/>
      <c r="AB87" s="127"/>
      <c r="AC87" s="127"/>
      <c r="AD87" s="127"/>
      <c r="AE87" s="127"/>
      <c r="AF87" s="127"/>
      <c r="AG87" s="127" t="s">
        <v>130</v>
      </c>
      <c r="AH87" s="127">
        <v>0</v>
      </c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</row>
    <row r="88" spans="1:60" outlineLevel="3" x14ac:dyDescent="0.2">
      <c r="A88" s="130"/>
      <c r="B88" s="131"/>
      <c r="C88" s="332" t="s">
        <v>215</v>
      </c>
      <c r="D88" s="333"/>
      <c r="E88" s="334">
        <v>6</v>
      </c>
      <c r="F88" s="335"/>
      <c r="G88" s="335"/>
      <c r="H88" s="133"/>
      <c r="I88" s="133"/>
      <c r="J88" s="133"/>
      <c r="K88" s="133"/>
      <c r="L88" s="133"/>
      <c r="M88" s="133"/>
      <c r="N88" s="132"/>
      <c r="O88" s="132"/>
      <c r="P88" s="132"/>
      <c r="Q88" s="132"/>
      <c r="R88" s="133"/>
      <c r="S88" s="133"/>
      <c r="T88" s="133"/>
      <c r="U88" s="133"/>
      <c r="V88" s="133"/>
      <c r="W88" s="133"/>
      <c r="X88" s="133"/>
      <c r="Y88" s="133"/>
      <c r="Z88" s="127"/>
      <c r="AA88" s="127"/>
      <c r="AB88" s="127"/>
      <c r="AC88" s="127"/>
      <c r="AD88" s="127"/>
      <c r="AE88" s="127"/>
      <c r="AF88" s="127"/>
      <c r="AG88" s="127" t="s">
        <v>130</v>
      </c>
      <c r="AH88" s="127">
        <v>0</v>
      </c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</row>
    <row r="89" spans="1:60" outlineLevel="2" x14ac:dyDescent="0.2">
      <c r="A89" s="130"/>
      <c r="B89" s="131"/>
      <c r="C89" s="320"/>
      <c r="D89" s="321"/>
      <c r="E89" s="321"/>
      <c r="F89" s="321"/>
      <c r="G89" s="321"/>
      <c r="H89" s="133"/>
      <c r="I89" s="133"/>
      <c r="J89" s="133"/>
      <c r="K89" s="133"/>
      <c r="L89" s="133"/>
      <c r="M89" s="133"/>
      <c r="N89" s="132"/>
      <c r="O89" s="132"/>
      <c r="P89" s="132"/>
      <c r="Q89" s="132"/>
      <c r="R89" s="133"/>
      <c r="S89" s="133"/>
      <c r="T89" s="133"/>
      <c r="U89" s="133"/>
      <c r="V89" s="133"/>
      <c r="W89" s="133"/>
      <c r="X89" s="133"/>
      <c r="Y89" s="133"/>
      <c r="Z89" s="127"/>
      <c r="AA89" s="127"/>
      <c r="AB89" s="127"/>
      <c r="AC89" s="127"/>
      <c r="AD89" s="127"/>
      <c r="AE89" s="127"/>
      <c r="AF89" s="127"/>
      <c r="AG89" s="127" t="s">
        <v>131</v>
      </c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</row>
    <row r="90" spans="1:60" ht="22.5" outlineLevel="1" x14ac:dyDescent="0.2">
      <c r="A90" s="141">
        <v>19</v>
      </c>
      <c r="B90" s="142" t="s">
        <v>216</v>
      </c>
      <c r="C90" s="326" t="s">
        <v>217</v>
      </c>
      <c r="D90" s="327" t="s">
        <v>199</v>
      </c>
      <c r="E90" s="328">
        <v>134.00399999999999</v>
      </c>
      <c r="F90" s="144"/>
      <c r="G90" s="329">
        <f>ROUND(E90*F90,2)</f>
        <v>0</v>
      </c>
      <c r="H90" s="144"/>
      <c r="I90" s="145">
        <f>ROUND(E90*H90,2)</f>
        <v>0</v>
      </c>
      <c r="J90" s="144"/>
      <c r="K90" s="145">
        <f>ROUND(E90*J90,2)</f>
        <v>0</v>
      </c>
      <c r="L90" s="145">
        <v>21</v>
      </c>
      <c r="M90" s="145">
        <f>G90*(1+L90/100)</f>
        <v>0</v>
      </c>
      <c r="N90" s="143">
        <v>1.06E-3</v>
      </c>
      <c r="O90" s="143">
        <f>ROUND(E90*N90,2)</f>
        <v>0.14000000000000001</v>
      </c>
      <c r="P90" s="143">
        <v>0</v>
      </c>
      <c r="Q90" s="143">
        <f>ROUND(E90*P90,2)</f>
        <v>0</v>
      </c>
      <c r="R90" s="145" t="s">
        <v>193</v>
      </c>
      <c r="S90" s="145" t="s">
        <v>123</v>
      </c>
      <c r="T90" s="146" t="s">
        <v>123</v>
      </c>
      <c r="U90" s="133">
        <v>1.03999</v>
      </c>
      <c r="V90" s="133">
        <f>ROUND(E90*U90,2)</f>
        <v>139.36000000000001</v>
      </c>
      <c r="W90" s="133"/>
      <c r="X90" s="133" t="s">
        <v>124</v>
      </c>
      <c r="Y90" s="133" t="s">
        <v>125</v>
      </c>
      <c r="Z90" s="127"/>
      <c r="AA90" s="127"/>
      <c r="AB90" s="127"/>
      <c r="AC90" s="127"/>
      <c r="AD90" s="127"/>
      <c r="AE90" s="127"/>
      <c r="AF90" s="127"/>
      <c r="AG90" s="127" t="s">
        <v>126</v>
      </c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</row>
    <row r="91" spans="1:60" ht="22.5" outlineLevel="2" x14ac:dyDescent="0.2">
      <c r="A91" s="130"/>
      <c r="B91" s="131"/>
      <c r="C91" s="338" t="s">
        <v>210</v>
      </c>
      <c r="D91" s="339"/>
      <c r="E91" s="339"/>
      <c r="F91" s="339"/>
      <c r="G91" s="339"/>
      <c r="H91" s="133"/>
      <c r="I91" s="133"/>
      <c r="J91" s="133"/>
      <c r="K91" s="133"/>
      <c r="L91" s="133"/>
      <c r="M91" s="133"/>
      <c r="N91" s="132"/>
      <c r="O91" s="132"/>
      <c r="P91" s="132"/>
      <c r="Q91" s="132"/>
      <c r="R91" s="133"/>
      <c r="S91" s="133"/>
      <c r="T91" s="133"/>
      <c r="U91" s="133"/>
      <c r="V91" s="133"/>
      <c r="W91" s="133"/>
      <c r="X91" s="133"/>
      <c r="Y91" s="133"/>
      <c r="Z91" s="127"/>
      <c r="AA91" s="127"/>
      <c r="AB91" s="127"/>
      <c r="AC91" s="127"/>
      <c r="AD91" s="127"/>
      <c r="AE91" s="127"/>
      <c r="AF91" s="127"/>
      <c r="AG91" s="127" t="s">
        <v>144</v>
      </c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47" t="str">
        <f>C91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91" s="127"/>
      <c r="BC91" s="127"/>
      <c r="BD91" s="127"/>
      <c r="BE91" s="127"/>
      <c r="BF91" s="127"/>
      <c r="BG91" s="127"/>
      <c r="BH91" s="127"/>
    </row>
    <row r="92" spans="1:60" outlineLevel="2" x14ac:dyDescent="0.2">
      <c r="A92" s="130"/>
      <c r="B92" s="131"/>
      <c r="C92" s="332" t="s">
        <v>218</v>
      </c>
      <c r="D92" s="333"/>
      <c r="E92" s="334">
        <v>79.539000000000001</v>
      </c>
      <c r="F92" s="335"/>
      <c r="G92" s="335"/>
      <c r="H92" s="133"/>
      <c r="I92" s="133"/>
      <c r="J92" s="133"/>
      <c r="K92" s="133"/>
      <c r="L92" s="133"/>
      <c r="M92" s="133"/>
      <c r="N92" s="132"/>
      <c r="O92" s="132"/>
      <c r="P92" s="132"/>
      <c r="Q92" s="132"/>
      <c r="R92" s="133"/>
      <c r="S92" s="133"/>
      <c r="T92" s="133"/>
      <c r="U92" s="133"/>
      <c r="V92" s="133"/>
      <c r="W92" s="133"/>
      <c r="X92" s="133"/>
      <c r="Y92" s="133"/>
      <c r="Z92" s="127"/>
      <c r="AA92" s="127"/>
      <c r="AB92" s="127"/>
      <c r="AC92" s="127"/>
      <c r="AD92" s="127"/>
      <c r="AE92" s="127"/>
      <c r="AF92" s="127"/>
      <c r="AG92" s="127" t="s">
        <v>130</v>
      </c>
      <c r="AH92" s="127">
        <v>0</v>
      </c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</row>
    <row r="93" spans="1:60" outlineLevel="3" x14ac:dyDescent="0.2">
      <c r="A93" s="130"/>
      <c r="B93" s="131"/>
      <c r="C93" s="332" t="s">
        <v>219</v>
      </c>
      <c r="D93" s="333"/>
      <c r="E93" s="334">
        <v>42.465000000000003</v>
      </c>
      <c r="F93" s="335"/>
      <c r="G93" s="335"/>
      <c r="H93" s="133"/>
      <c r="I93" s="133"/>
      <c r="J93" s="133"/>
      <c r="K93" s="133"/>
      <c r="L93" s="133"/>
      <c r="M93" s="133"/>
      <c r="N93" s="132"/>
      <c r="O93" s="132"/>
      <c r="P93" s="132"/>
      <c r="Q93" s="132"/>
      <c r="R93" s="133"/>
      <c r="S93" s="133"/>
      <c r="T93" s="133"/>
      <c r="U93" s="133"/>
      <c r="V93" s="133"/>
      <c r="W93" s="133"/>
      <c r="X93" s="133"/>
      <c r="Y93" s="133"/>
      <c r="Z93" s="127"/>
      <c r="AA93" s="127"/>
      <c r="AB93" s="127"/>
      <c r="AC93" s="127"/>
      <c r="AD93" s="127"/>
      <c r="AE93" s="127"/>
      <c r="AF93" s="127"/>
      <c r="AG93" s="127" t="s">
        <v>130</v>
      </c>
      <c r="AH93" s="127">
        <v>0</v>
      </c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</row>
    <row r="94" spans="1:60" outlineLevel="3" x14ac:dyDescent="0.2">
      <c r="A94" s="130"/>
      <c r="B94" s="131"/>
      <c r="C94" s="332" t="s">
        <v>220</v>
      </c>
      <c r="D94" s="333"/>
      <c r="E94" s="334">
        <v>12</v>
      </c>
      <c r="F94" s="335"/>
      <c r="G94" s="335"/>
      <c r="H94" s="133"/>
      <c r="I94" s="133"/>
      <c r="J94" s="133"/>
      <c r="K94" s="133"/>
      <c r="L94" s="133"/>
      <c r="M94" s="133"/>
      <c r="N94" s="132"/>
      <c r="O94" s="132"/>
      <c r="P94" s="132"/>
      <c r="Q94" s="132"/>
      <c r="R94" s="133"/>
      <c r="S94" s="133"/>
      <c r="T94" s="133"/>
      <c r="U94" s="133"/>
      <c r="V94" s="133"/>
      <c r="W94" s="133"/>
      <c r="X94" s="133"/>
      <c r="Y94" s="133"/>
      <c r="Z94" s="127"/>
      <c r="AA94" s="127"/>
      <c r="AB94" s="127"/>
      <c r="AC94" s="127"/>
      <c r="AD94" s="127"/>
      <c r="AE94" s="127"/>
      <c r="AF94" s="127"/>
      <c r="AG94" s="127" t="s">
        <v>130</v>
      </c>
      <c r="AH94" s="127">
        <v>0</v>
      </c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</row>
    <row r="95" spans="1:60" outlineLevel="2" x14ac:dyDescent="0.2">
      <c r="A95" s="130"/>
      <c r="B95" s="131"/>
      <c r="C95" s="320"/>
      <c r="D95" s="321"/>
      <c r="E95" s="321"/>
      <c r="F95" s="321"/>
      <c r="G95" s="321"/>
      <c r="H95" s="133"/>
      <c r="I95" s="133"/>
      <c r="J95" s="133"/>
      <c r="K95" s="133"/>
      <c r="L95" s="133"/>
      <c r="M95" s="133"/>
      <c r="N95" s="132"/>
      <c r="O95" s="132"/>
      <c r="P95" s="132"/>
      <c r="Q95" s="132"/>
      <c r="R95" s="133"/>
      <c r="S95" s="133"/>
      <c r="T95" s="133"/>
      <c r="U95" s="133"/>
      <c r="V95" s="133"/>
      <c r="W95" s="133"/>
      <c r="X95" s="133"/>
      <c r="Y95" s="133"/>
      <c r="Z95" s="127"/>
      <c r="AA95" s="127"/>
      <c r="AB95" s="127"/>
      <c r="AC95" s="127"/>
      <c r="AD95" s="127"/>
      <c r="AE95" s="127"/>
      <c r="AF95" s="127"/>
      <c r="AG95" s="127" t="s">
        <v>131</v>
      </c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</row>
    <row r="96" spans="1:60" outlineLevel="1" x14ac:dyDescent="0.2">
      <c r="A96" s="141">
        <v>20</v>
      </c>
      <c r="B96" s="142" t="s">
        <v>221</v>
      </c>
      <c r="C96" s="326" t="s">
        <v>222</v>
      </c>
      <c r="D96" s="327" t="s">
        <v>148</v>
      </c>
      <c r="E96" s="328">
        <v>371.10665</v>
      </c>
      <c r="F96" s="144"/>
      <c r="G96" s="329">
        <f>ROUND(E96*F96,2)</f>
        <v>0</v>
      </c>
      <c r="H96" s="144"/>
      <c r="I96" s="145">
        <f>ROUND(E96*H96,2)</f>
        <v>0</v>
      </c>
      <c r="J96" s="144"/>
      <c r="K96" s="145">
        <f>ROUND(E96*J96,2)</f>
        <v>0</v>
      </c>
      <c r="L96" s="145">
        <v>21</v>
      </c>
      <c r="M96" s="145">
        <f>G96*(1+L96/100)</f>
        <v>0</v>
      </c>
      <c r="N96" s="143">
        <v>3.7670000000000002E-2</v>
      </c>
      <c r="O96" s="143">
        <f>ROUND(E96*N96,2)</f>
        <v>13.98</v>
      </c>
      <c r="P96" s="143">
        <v>0</v>
      </c>
      <c r="Q96" s="143">
        <f>ROUND(E96*P96,2)</f>
        <v>0</v>
      </c>
      <c r="R96" s="145" t="s">
        <v>193</v>
      </c>
      <c r="S96" s="145" t="s">
        <v>123</v>
      </c>
      <c r="T96" s="146" t="s">
        <v>123</v>
      </c>
      <c r="U96" s="133">
        <v>0.41</v>
      </c>
      <c r="V96" s="133">
        <f>ROUND(E96*U96,2)</f>
        <v>152.15</v>
      </c>
      <c r="W96" s="133"/>
      <c r="X96" s="133" t="s">
        <v>124</v>
      </c>
      <c r="Y96" s="133" t="s">
        <v>125</v>
      </c>
      <c r="Z96" s="127"/>
      <c r="AA96" s="127"/>
      <c r="AB96" s="127"/>
      <c r="AC96" s="127"/>
      <c r="AD96" s="127"/>
      <c r="AE96" s="127"/>
      <c r="AF96" s="127"/>
      <c r="AG96" s="127" t="s">
        <v>126</v>
      </c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</row>
    <row r="97" spans="1:60" outlineLevel="2" x14ac:dyDescent="0.2">
      <c r="A97" s="130"/>
      <c r="B97" s="131"/>
      <c r="C97" s="330" t="s">
        <v>223</v>
      </c>
      <c r="D97" s="331"/>
      <c r="E97" s="331"/>
      <c r="F97" s="331"/>
      <c r="G97" s="331"/>
      <c r="H97" s="133"/>
      <c r="I97" s="133"/>
      <c r="J97" s="133"/>
      <c r="K97" s="133"/>
      <c r="L97" s="133"/>
      <c r="M97" s="133"/>
      <c r="N97" s="132"/>
      <c r="O97" s="132"/>
      <c r="P97" s="132"/>
      <c r="Q97" s="132"/>
      <c r="R97" s="133"/>
      <c r="S97" s="133"/>
      <c r="T97" s="133"/>
      <c r="U97" s="133"/>
      <c r="V97" s="133"/>
      <c r="W97" s="133"/>
      <c r="X97" s="133"/>
      <c r="Y97" s="133"/>
      <c r="Z97" s="127"/>
      <c r="AA97" s="127"/>
      <c r="AB97" s="127"/>
      <c r="AC97" s="127"/>
      <c r="AD97" s="127"/>
      <c r="AE97" s="127"/>
      <c r="AF97" s="127"/>
      <c r="AG97" s="127" t="s">
        <v>128</v>
      </c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</row>
    <row r="98" spans="1:60" outlineLevel="2" x14ac:dyDescent="0.2">
      <c r="A98" s="130"/>
      <c r="B98" s="131"/>
      <c r="C98" s="332" t="s">
        <v>224</v>
      </c>
      <c r="D98" s="333"/>
      <c r="E98" s="334">
        <v>88.941599999999994</v>
      </c>
      <c r="F98" s="335"/>
      <c r="G98" s="335"/>
      <c r="H98" s="133"/>
      <c r="I98" s="133"/>
      <c r="J98" s="133"/>
      <c r="K98" s="133"/>
      <c r="L98" s="133"/>
      <c r="M98" s="133"/>
      <c r="N98" s="132"/>
      <c r="O98" s="132"/>
      <c r="P98" s="132"/>
      <c r="Q98" s="132"/>
      <c r="R98" s="133"/>
      <c r="S98" s="133"/>
      <c r="T98" s="133"/>
      <c r="U98" s="133"/>
      <c r="V98" s="133"/>
      <c r="W98" s="133"/>
      <c r="X98" s="133"/>
      <c r="Y98" s="133"/>
      <c r="Z98" s="127"/>
      <c r="AA98" s="127"/>
      <c r="AB98" s="127"/>
      <c r="AC98" s="127"/>
      <c r="AD98" s="127"/>
      <c r="AE98" s="127"/>
      <c r="AF98" s="127"/>
      <c r="AG98" s="127" t="s">
        <v>130</v>
      </c>
      <c r="AH98" s="127">
        <v>0</v>
      </c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</row>
    <row r="99" spans="1:60" outlineLevel="3" x14ac:dyDescent="0.2">
      <c r="A99" s="130"/>
      <c r="B99" s="131"/>
      <c r="C99" s="332" t="s">
        <v>225</v>
      </c>
      <c r="D99" s="333"/>
      <c r="E99" s="334">
        <v>23.217600000000001</v>
      </c>
      <c r="F99" s="335"/>
      <c r="G99" s="335"/>
      <c r="H99" s="133"/>
      <c r="I99" s="133"/>
      <c r="J99" s="133"/>
      <c r="K99" s="133"/>
      <c r="L99" s="133"/>
      <c r="M99" s="133"/>
      <c r="N99" s="132"/>
      <c r="O99" s="132"/>
      <c r="P99" s="132"/>
      <c r="Q99" s="132"/>
      <c r="R99" s="133"/>
      <c r="S99" s="133"/>
      <c r="T99" s="133"/>
      <c r="U99" s="133"/>
      <c r="V99" s="133"/>
      <c r="W99" s="133"/>
      <c r="X99" s="133"/>
      <c r="Y99" s="133"/>
      <c r="Z99" s="127"/>
      <c r="AA99" s="127"/>
      <c r="AB99" s="127"/>
      <c r="AC99" s="127"/>
      <c r="AD99" s="127"/>
      <c r="AE99" s="127"/>
      <c r="AF99" s="127"/>
      <c r="AG99" s="127" t="s">
        <v>130</v>
      </c>
      <c r="AH99" s="127">
        <v>0</v>
      </c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</row>
    <row r="100" spans="1:60" ht="22.5" outlineLevel="3" x14ac:dyDescent="0.2">
      <c r="A100" s="130"/>
      <c r="B100" s="131"/>
      <c r="C100" s="332" t="s">
        <v>226</v>
      </c>
      <c r="D100" s="333"/>
      <c r="E100" s="334">
        <v>82.36045</v>
      </c>
      <c r="F100" s="335"/>
      <c r="G100" s="335"/>
      <c r="H100" s="133"/>
      <c r="I100" s="133"/>
      <c r="J100" s="133"/>
      <c r="K100" s="133"/>
      <c r="L100" s="133"/>
      <c r="M100" s="133"/>
      <c r="N100" s="132"/>
      <c r="O100" s="132"/>
      <c r="P100" s="132"/>
      <c r="Q100" s="132"/>
      <c r="R100" s="133"/>
      <c r="S100" s="133"/>
      <c r="T100" s="133"/>
      <c r="U100" s="133"/>
      <c r="V100" s="133"/>
      <c r="W100" s="133"/>
      <c r="X100" s="133"/>
      <c r="Y100" s="133"/>
      <c r="Z100" s="127"/>
      <c r="AA100" s="127"/>
      <c r="AB100" s="127"/>
      <c r="AC100" s="127"/>
      <c r="AD100" s="127"/>
      <c r="AE100" s="127"/>
      <c r="AF100" s="127"/>
      <c r="AG100" s="127" t="s">
        <v>130</v>
      </c>
      <c r="AH100" s="127">
        <v>0</v>
      </c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</row>
    <row r="101" spans="1:60" ht="33.75" outlineLevel="3" x14ac:dyDescent="0.2">
      <c r="A101" s="130"/>
      <c r="B101" s="131"/>
      <c r="C101" s="332" t="s">
        <v>227</v>
      </c>
      <c r="D101" s="333"/>
      <c r="E101" s="334">
        <v>36.9056</v>
      </c>
      <c r="F101" s="335"/>
      <c r="G101" s="335"/>
      <c r="H101" s="133"/>
      <c r="I101" s="133"/>
      <c r="J101" s="133"/>
      <c r="K101" s="133"/>
      <c r="L101" s="133"/>
      <c r="M101" s="133"/>
      <c r="N101" s="132"/>
      <c r="O101" s="132"/>
      <c r="P101" s="132"/>
      <c r="Q101" s="132"/>
      <c r="R101" s="133"/>
      <c r="S101" s="133"/>
      <c r="T101" s="133"/>
      <c r="U101" s="133"/>
      <c r="V101" s="133"/>
      <c r="W101" s="133"/>
      <c r="X101" s="133"/>
      <c r="Y101" s="133"/>
      <c r="Z101" s="127"/>
      <c r="AA101" s="127"/>
      <c r="AB101" s="127"/>
      <c r="AC101" s="127"/>
      <c r="AD101" s="127"/>
      <c r="AE101" s="127"/>
      <c r="AF101" s="127"/>
      <c r="AG101" s="127" t="s">
        <v>130</v>
      </c>
      <c r="AH101" s="127">
        <v>0</v>
      </c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</row>
    <row r="102" spans="1:60" ht="22.5" outlineLevel="3" x14ac:dyDescent="0.2">
      <c r="A102" s="130"/>
      <c r="B102" s="131"/>
      <c r="C102" s="332" t="s">
        <v>228</v>
      </c>
      <c r="D102" s="333"/>
      <c r="E102" s="334">
        <v>24.583200000000001</v>
      </c>
      <c r="F102" s="335"/>
      <c r="G102" s="335"/>
      <c r="H102" s="133"/>
      <c r="I102" s="133"/>
      <c r="J102" s="133"/>
      <c r="K102" s="133"/>
      <c r="L102" s="133"/>
      <c r="M102" s="133"/>
      <c r="N102" s="132"/>
      <c r="O102" s="132"/>
      <c r="P102" s="132"/>
      <c r="Q102" s="132"/>
      <c r="R102" s="133"/>
      <c r="S102" s="133"/>
      <c r="T102" s="133"/>
      <c r="U102" s="133"/>
      <c r="V102" s="133"/>
      <c r="W102" s="133"/>
      <c r="X102" s="133"/>
      <c r="Y102" s="133"/>
      <c r="Z102" s="127"/>
      <c r="AA102" s="127"/>
      <c r="AB102" s="127"/>
      <c r="AC102" s="127"/>
      <c r="AD102" s="127"/>
      <c r="AE102" s="127"/>
      <c r="AF102" s="127"/>
      <c r="AG102" s="127" t="s">
        <v>130</v>
      </c>
      <c r="AH102" s="127">
        <v>0</v>
      </c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</row>
    <row r="103" spans="1:60" outlineLevel="3" x14ac:dyDescent="0.2">
      <c r="A103" s="130"/>
      <c r="B103" s="131"/>
      <c r="C103" s="332" t="s">
        <v>229</v>
      </c>
      <c r="D103" s="333"/>
      <c r="E103" s="334">
        <v>4.6471999999999998</v>
      </c>
      <c r="F103" s="335"/>
      <c r="G103" s="335"/>
      <c r="H103" s="133"/>
      <c r="I103" s="133"/>
      <c r="J103" s="133"/>
      <c r="K103" s="133"/>
      <c r="L103" s="133"/>
      <c r="M103" s="133"/>
      <c r="N103" s="132"/>
      <c r="O103" s="132"/>
      <c r="P103" s="132"/>
      <c r="Q103" s="132"/>
      <c r="R103" s="133"/>
      <c r="S103" s="133"/>
      <c r="T103" s="133"/>
      <c r="U103" s="133"/>
      <c r="V103" s="133"/>
      <c r="W103" s="133"/>
      <c r="X103" s="133"/>
      <c r="Y103" s="133"/>
      <c r="Z103" s="127"/>
      <c r="AA103" s="127"/>
      <c r="AB103" s="127"/>
      <c r="AC103" s="127"/>
      <c r="AD103" s="127"/>
      <c r="AE103" s="127"/>
      <c r="AF103" s="127"/>
      <c r="AG103" s="127" t="s">
        <v>130</v>
      </c>
      <c r="AH103" s="127">
        <v>0</v>
      </c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</row>
    <row r="104" spans="1:60" outlineLevel="3" x14ac:dyDescent="0.2">
      <c r="A104" s="130"/>
      <c r="B104" s="131"/>
      <c r="C104" s="332" t="s">
        <v>230</v>
      </c>
      <c r="D104" s="333"/>
      <c r="E104" s="334">
        <v>110.45099999999999</v>
      </c>
      <c r="F104" s="335"/>
      <c r="G104" s="335"/>
      <c r="H104" s="133"/>
      <c r="I104" s="133"/>
      <c r="J104" s="133"/>
      <c r="K104" s="133"/>
      <c r="L104" s="133"/>
      <c r="M104" s="133"/>
      <c r="N104" s="132"/>
      <c r="O104" s="132"/>
      <c r="P104" s="132"/>
      <c r="Q104" s="132"/>
      <c r="R104" s="133"/>
      <c r="S104" s="133"/>
      <c r="T104" s="133"/>
      <c r="U104" s="133"/>
      <c r="V104" s="133"/>
      <c r="W104" s="133"/>
      <c r="X104" s="133"/>
      <c r="Y104" s="133"/>
      <c r="Z104" s="127"/>
      <c r="AA104" s="127"/>
      <c r="AB104" s="127"/>
      <c r="AC104" s="127"/>
      <c r="AD104" s="127"/>
      <c r="AE104" s="127"/>
      <c r="AF104" s="127"/>
      <c r="AG104" s="127" t="s">
        <v>130</v>
      </c>
      <c r="AH104" s="127">
        <v>0</v>
      </c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</row>
    <row r="105" spans="1:60" outlineLevel="2" x14ac:dyDescent="0.2">
      <c r="A105" s="130"/>
      <c r="B105" s="131"/>
      <c r="C105" s="320"/>
      <c r="D105" s="321"/>
      <c r="E105" s="321"/>
      <c r="F105" s="321"/>
      <c r="G105" s="321"/>
      <c r="H105" s="133"/>
      <c r="I105" s="133"/>
      <c r="J105" s="133"/>
      <c r="K105" s="133"/>
      <c r="L105" s="133"/>
      <c r="M105" s="133"/>
      <c r="N105" s="132"/>
      <c r="O105" s="132"/>
      <c r="P105" s="132"/>
      <c r="Q105" s="132"/>
      <c r="R105" s="133"/>
      <c r="S105" s="133"/>
      <c r="T105" s="133"/>
      <c r="U105" s="133"/>
      <c r="V105" s="133"/>
      <c r="W105" s="133"/>
      <c r="X105" s="133"/>
      <c r="Y105" s="133"/>
      <c r="Z105" s="127"/>
      <c r="AA105" s="127"/>
      <c r="AB105" s="127"/>
      <c r="AC105" s="127"/>
      <c r="AD105" s="127"/>
      <c r="AE105" s="127"/>
      <c r="AF105" s="127"/>
      <c r="AG105" s="127" t="s">
        <v>131</v>
      </c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</row>
    <row r="106" spans="1:60" outlineLevel="1" x14ac:dyDescent="0.2">
      <c r="A106" s="141">
        <v>21</v>
      </c>
      <c r="B106" s="142" t="s">
        <v>231</v>
      </c>
      <c r="C106" s="326" t="s">
        <v>232</v>
      </c>
      <c r="D106" s="327" t="s">
        <v>148</v>
      </c>
      <c r="E106" s="328">
        <v>371.10665</v>
      </c>
      <c r="F106" s="144"/>
      <c r="G106" s="329">
        <f>ROUND(E106*F106,2)</f>
        <v>0</v>
      </c>
      <c r="H106" s="144"/>
      <c r="I106" s="145">
        <f>ROUND(E106*H106,2)</f>
        <v>0</v>
      </c>
      <c r="J106" s="144"/>
      <c r="K106" s="145">
        <f>ROUND(E106*J106,2)</f>
        <v>0</v>
      </c>
      <c r="L106" s="145">
        <v>21</v>
      </c>
      <c r="M106" s="145">
        <f>G106*(1+L106/100)</f>
        <v>0</v>
      </c>
      <c r="N106" s="143">
        <v>1.0500000000000001E-2</v>
      </c>
      <c r="O106" s="143">
        <f>ROUND(E106*N106,2)</f>
        <v>3.9</v>
      </c>
      <c r="P106" s="143">
        <v>0</v>
      </c>
      <c r="Q106" s="143">
        <f>ROUND(E106*P106,2)</f>
        <v>0</v>
      </c>
      <c r="R106" s="145" t="s">
        <v>193</v>
      </c>
      <c r="S106" s="145" t="s">
        <v>123</v>
      </c>
      <c r="T106" s="146" t="s">
        <v>123</v>
      </c>
      <c r="U106" s="133">
        <v>0.32</v>
      </c>
      <c r="V106" s="133">
        <f>ROUND(E106*U106,2)</f>
        <v>118.75</v>
      </c>
      <c r="W106" s="133"/>
      <c r="X106" s="133" t="s">
        <v>124</v>
      </c>
      <c r="Y106" s="133" t="s">
        <v>125</v>
      </c>
      <c r="Z106" s="127"/>
      <c r="AA106" s="127"/>
      <c r="AB106" s="127"/>
      <c r="AC106" s="127"/>
      <c r="AD106" s="127"/>
      <c r="AE106" s="127"/>
      <c r="AF106" s="127"/>
      <c r="AG106" s="127" t="s">
        <v>126</v>
      </c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</row>
    <row r="107" spans="1:60" outlineLevel="2" x14ac:dyDescent="0.2">
      <c r="A107" s="130"/>
      <c r="B107" s="131"/>
      <c r="C107" s="332" t="s">
        <v>233</v>
      </c>
      <c r="D107" s="333"/>
      <c r="E107" s="334">
        <v>88.941599999999994</v>
      </c>
      <c r="F107" s="335"/>
      <c r="G107" s="335"/>
      <c r="H107" s="133"/>
      <c r="I107" s="133"/>
      <c r="J107" s="133"/>
      <c r="K107" s="133"/>
      <c r="L107" s="133"/>
      <c r="M107" s="133"/>
      <c r="N107" s="132"/>
      <c r="O107" s="132"/>
      <c r="P107" s="132"/>
      <c r="Q107" s="132"/>
      <c r="R107" s="133"/>
      <c r="S107" s="133"/>
      <c r="T107" s="133"/>
      <c r="U107" s="133"/>
      <c r="V107" s="133"/>
      <c r="W107" s="133"/>
      <c r="X107" s="133"/>
      <c r="Y107" s="133"/>
      <c r="Z107" s="127"/>
      <c r="AA107" s="127"/>
      <c r="AB107" s="127"/>
      <c r="AC107" s="127"/>
      <c r="AD107" s="127"/>
      <c r="AE107" s="127"/>
      <c r="AF107" s="127"/>
      <c r="AG107" s="127" t="s">
        <v>130</v>
      </c>
      <c r="AH107" s="127">
        <v>0</v>
      </c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</row>
    <row r="108" spans="1:60" outlineLevel="3" x14ac:dyDescent="0.2">
      <c r="A108" s="130"/>
      <c r="B108" s="131"/>
      <c r="C108" s="332" t="s">
        <v>234</v>
      </c>
      <c r="D108" s="333"/>
      <c r="E108" s="334">
        <v>105.57805</v>
      </c>
      <c r="F108" s="335"/>
      <c r="G108" s="335"/>
      <c r="H108" s="133"/>
      <c r="I108" s="133"/>
      <c r="J108" s="133"/>
      <c r="K108" s="133"/>
      <c r="L108" s="133"/>
      <c r="M108" s="133"/>
      <c r="N108" s="132"/>
      <c r="O108" s="132"/>
      <c r="P108" s="132"/>
      <c r="Q108" s="132"/>
      <c r="R108" s="133"/>
      <c r="S108" s="133"/>
      <c r="T108" s="133"/>
      <c r="U108" s="133"/>
      <c r="V108" s="133"/>
      <c r="W108" s="133"/>
      <c r="X108" s="133"/>
      <c r="Y108" s="133"/>
      <c r="Z108" s="127"/>
      <c r="AA108" s="127"/>
      <c r="AB108" s="127"/>
      <c r="AC108" s="127"/>
      <c r="AD108" s="127"/>
      <c r="AE108" s="127"/>
      <c r="AF108" s="127"/>
      <c r="AG108" s="127" t="s">
        <v>130</v>
      </c>
      <c r="AH108" s="127">
        <v>0</v>
      </c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</row>
    <row r="109" spans="1:60" outlineLevel="3" x14ac:dyDescent="0.2">
      <c r="A109" s="130"/>
      <c r="B109" s="131"/>
      <c r="C109" s="332" t="s">
        <v>235</v>
      </c>
      <c r="D109" s="333"/>
      <c r="E109" s="334">
        <v>176.58699999999999</v>
      </c>
      <c r="F109" s="335"/>
      <c r="G109" s="335"/>
      <c r="H109" s="133"/>
      <c r="I109" s="133"/>
      <c r="J109" s="133"/>
      <c r="K109" s="133"/>
      <c r="L109" s="133"/>
      <c r="M109" s="133"/>
      <c r="N109" s="132"/>
      <c r="O109" s="132"/>
      <c r="P109" s="132"/>
      <c r="Q109" s="132"/>
      <c r="R109" s="133"/>
      <c r="S109" s="133"/>
      <c r="T109" s="133"/>
      <c r="U109" s="133"/>
      <c r="V109" s="133"/>
      <c r="W109" s="133"/>
      <c r="X109" s="133"/>
      <c r="Y109" s="133"/>
      <c r="Z109" s="127"/>
      <c r="AA109" s="127"/>
      <c r="AB109" s="127"/>
      <c r="AC109" s="127"/>
      <c r="AD109" s="127"/>
      <c r="AE109" s="127"/>
      <c r="AF109" s="127"/>
      <c r="AG109" s="127" t="s">
        <v>130</v>
      </c>
      <c r="AH109" s="127">
        <v>0</v>
      </c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</row>
    <row r="110" spans="1:60" outlineLevel="2" x14ac:dyDescent="0.2">
      <c r="A110" s="130"/>
      <c r="B110" s="131"/>
      <c r="C110" s="320"/>
      <c r="D110" s="321"/>
      <c r="E110" s="321"/>
      <c r="F110" s="321"/>
      <c r="G110" s="321"/>
      <c r="H110" s="133"/>
      <c r="I110" s="133"/>
      <c r="J110" s="133"/>
      <c r="K110" s="133"/>
      <c r="L110" s="133"/>
      <c r="M110" s="133"/>
      <c r="N110" s="132"/>
      <c r="O110" s="132"/>
      <c r="P110" s="132"/>
      <c r="Q110" s="132"/>
      <c r="R110" s="133"/>
      <c r="S110" s="133"/>
      <c r="T110" s="133"/>
      <c r="U110" s="133"/>
      <c r="V110" s="133"/>
      <c r="W110" s="133"/>
      <c r="X110" s="133"/>
      <c r="Y110" s="133"/>
      <c r="Z110" s="127"/>
      <c r="AA110" s="127"/>
      <c r="AB110" s="127"/>
      <c r="AC110" s="127"/>
      <c r="AD110" s="127"/>
      <c r="AE110" s="127"/>
      <c r="AF110" s="127"/>
      <c r="AG110" s="127" t="s">
        <v>131</v>
      </c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</row>
    <row r="111" spans="1:60" outlineLevel="1" x14ac:dyDescent="0.2">
      <c r="A111" s="141">
        <v>22</v>
      </c>
      <c r="B111" s="142" t="s">
        <v>236</v>
      </c>
      <c r="C111" s="326" t="s">
        <v>237</v>
      </c>
      <c r="D111" s="327" t="s">
        <v>199</v>
      </c>
      <c r="E111" s="328">
        <v>338.02199999999999</v>
      </c>
      <c r="F111" s="144"/>
      <c r="G111" s="329">
        <f>ROUND(E111*F111,2)</f>
        <v>0</v>
      </c>
      <c r="H111" s="144"/>
      <c r="I111" s="145">
        <f>ROUND(E111*H111,2)</f>
        <v>0</v>
      </c>
      <c r="J111" s="144"/>
      <c r="K111" s="145">
        <f>ROUND(E111*J111,2)</f>
        <v>0</v>
      </c>
      <c r="L111" s="145">
        <v>21</v>
      </c>
      <c r="M111" s="145">
        <f>G111*(1+L111/100)</f>
        <v>0</v>
      </c>
      <c r="N111" s="143">
        <v>4.0000000000000002E-4</v>
      </c>
      <c r="O111" s="143">
        <f>ROUND(E111*N111,2)</f>
        <v>0.14000000000000001</v>
      </c>
      <c r="P111" s="143">
        <v>0</v>
      </c>
      <c r="Q111" s="143">
        <f>ROUND(E111*P111,2)</f>
        <v>0</v>
      </c>
      <c r="R111" s="145" t="s">
        <v>193</v>
      </c>
      <c r="S111" s="145" t="s">
        <v>123</v>
      </c>
      <c r="T111" s="146" t="s">
        <v>123</v>
      </c>
      <c r="U111" s="133">
        <v>0.2014</v>
      </c>
      <c r="V111" s="133">
        <f>ROUND(E111*U111,2)</f>
        <v>68.08</v>
      </c>
      <c r="W111" s="133"/>
      <c r="X111" s="133" t="s">
        <v>124</v>
      </c>
      <c r="Y111" s="133" t="s">
        <v>125</v>
      </c>
      <c r="Z111" s="127"/>
      <c r="AA111" s="127"/>
      <c r="AB111" s="127"/>
      <c r="AC111" s="127"/>
      <c r="AD111" s="127"/>
      <c r="AE111" s="127"/>
      <c r="AF111" s="127"/>
      <c r="AG111" s="127" t="s">
        <v>126</v>
      </c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</row>
    <row r="112" spans="1:60" ht="33.75" outlineLevel="2" x14ac:dyDescent="0.2">
      <c r="A112" s="130"/>
      <c r="B112" s="131"/>
      <c r="C112" s="332" t="s">
        <v>238</v>
      </c>
      <c r="D112" s="333"/>
      <c r="E112" s="334">
        <v>148.23599999999999</v>
      </c>
      <c r="F112" s="335"/>
      <c r="G112" s="335"/>
      <c r="H112" s="133"/>
      <c r="I112" s="133"/>
      <c r="J112" s="133"/>
      <c r="K112" s="133"/>
      <c r="L112" s="133"/>
      <c r="M112" s="133"/>
      <c r="N112" s="132"/>
      <c r="O112" s="132"/>
      <c r="P112" s="132"/>
      <c r="Q112" s="132"/>
      <c r="R112" s="133"/>
      <c r="S112" s="133"/>
      <c r="T112" s="133"/>
      <c r="U112" s="133"/>
      <c r="V112" s="133"/>
      <c r="W112" s="133"/>
      <c r="X112" s="133"/>
      <c r="Y112" s="133"/>
      <c r="Z112" s="127"/>
      <c r="AA112" s="127"/>
      <c r="AB112" s="127"/>
      <c r="AC112" s="127"/>
      <c r="AD112" s="127"/>
      <c r="AE112" s="127"/>
      <c r="AF112" s="127"/>
      <c r="AG112" s="127" t="s">
        <v>130</v>
      </c>
      <c r="AH112" s="127">
        <v>0</v>
      </c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</row>
    <row r="113" spans="1:60" ht="33.75" outlineLevel="3" x14ac:dyDescent="0.2">
      <c r="A113" s="130"/>
      <c r="B113" s="131"/>
      <c r="C113" s="332" t="s">
        <v>239</v>
      </c>
      <c r="D113" s="333"/>
      <c r="E113" s="334">
        <v>189.786</v>
      </c>
      <c r="F113" s="335"/>
      <c r="G113" s="335"/>
      <c r="H113" s="133"/>
      <c r="I113" s="133"/>
      <c r="J113" s="133"/>
      <c r="K113" s="133"/>
      <c r="L113" s="133"/>
      <c r="M113" s="133"/>
      <c r="N113" s="132"/>
      <c r="O113" s="132"/>
      <c r="P113" s="132"/>
      <c r="Q113" s="132"/>
      <c r="R113" s="133"/>
      <c r="S113" s="133"/>
      <c r="T113" s="133"/>
      <c r="U113" s="133"/>
      <c r="V113" s="133"/>
      <c r="W113" s="133"/>
      <c r="X113" s="133"/>
      <c r="Y113" s="133"/>
      <c r="Z113" s="127"/>
      <c r="AA113" s="127"/>
      <c r="AB113" s="127"/>
      <c r="AC113" s="127"/>
      <c r="AD113" s="127"/>
      <c r="AE113" s="127"/>
      <c r="AF113" s="127"/>
      <c r="AG113" s="127" t="s">
        <v>130</v>
      </c>
      <c r="AH113" s="127">
        <v>0</v>
      </c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</row>
    <row r="114" spans="1:60" outlineLevel="2" x14ac:dyDescent="0.2">
      <c r="A114" s="130"/>
      <c r="B114" s="131"/>
      <c r="C114" s="320"/>
      <c r="D114" s="321"/>
      <c r="E114" s="321"/>
      <c r="F114" s="321"/>
      <c r="G114" s="321"/>
      <c r="H114" s="133"/>
      <c r="I114" s="133"/>
      <c r="J114" s="133"/>
      <c r="K114" s="133"/>
      <c r="L114" s="133"/>
      <c r="M114" s="133"/>
      <c r="N114" s="132"/>
      <c r="O114" s="132"/>
      <c r="P114" s="132"/>
      <c r="Q114" s="132"/>
      <c r="R114" s="133"/>
      <c r="S114" s="133"/>
      <c r="T114" s="133"/>
      <c r="U114" s="133"/>
      <c r="V114" s="133"/>
      <c r="W114" s="133"/>
      <c r="X114" s="133"/>
      <c r="Y114" s="133"/>
      <c r="Z114" s="127"/>
      <c r="AA114" s="127"/>
      <c r="AB114" s="127"/>
      <c r="AC114" s="127"/>
      <c r="AD114" s="127"/>
      <c r="AE114" s="127"/>
      <c r="AF114" s="127"/>
      <c r="AG114" s="127" t="s">
        <v>131</v>
      </c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</row>
    <row r="115" spans="1:60" outlineLevel="1" x14ac:dyDescent="0.2">
      <c r="A115" s="141">
        <v>23</v>
      </c>
      <c r="B115" s="142" t="s">
        <v>240</v>
      </c>
      <c r="C115" s="326" t="s">
        <v>241</v>
      </c>
      <c r="D115" s="327" t="s">
        <v>199</v>
      </c>
      <c r="E115" s="328">
        <v>201.96799999999999</v>
      </c>
      <c r="F115" s="144"/>
      <c r="G115" s="329">
        <f>ROUND(E115*F115,2)</f>
        <v>0</v>
      </c>
      <c r="H115" s="144"/>
      <c r="I115" s="145">
        <f>ROUND(E115*H115,2)</f>
        <v>0</v>
      </c>
      <c r="J115" s="144"/>
      <c r="K115" s="145">
        <f>ROUND(E115*J115,2)</f>
        <v>0</v>
      </c>
      <c r="L115" s="145">
        <v>21</v>
      </c>
      <c r="M115" s="145">
        <f>G115*(1+L115/100)</f>
        <v>0</v>
      </c>
      <c r="N115" s="143">
        <v>1.6000000000000001E-3</v>
      </c>
      <c r="O115" s="143">
        <f>ROUND(E115*N115,2)</f>
        <v>0.32</v>
      </c>
      <c r="P115" s="143">
        <v>0</v>
      </c>
      <c r="Q115" s="143">
        <f>ROUND(E115*P115,2)</f>
        <v>0</v>
      </c>
      <c r="R115" s="145" t="s">
        <v>193</v>
      </c>
      <c r="S115" s="145" t="s">
        <v>123</v>
      </c>
      <c r="T115" s="146" t="s">
        <v>123</v>
      </c>
      <c r="U115" s="133">
        <v>0.21199999999999999</v>
      </c>
      <c r="V115" s="133">
        <f>ROUND(E115*U115,2)</f>
        <v>42.82</v>
      </c>
      <c r="W115" s="133"/>
      <c r="X115" s="133" t="s">
        <v>124</v>
      </c>
      <c r="Y115" s="133" t="s">
        <v>125</v>
      </c>
      <c r="Z115" s="127"/>
      <c r="AA115" s="127"/>
      <c r="AB115" s="127"/>
      <c r="AC115" s="127"/>
      <c r="AD115" s="127"/>
      <c r="AE115" s="127"/>
      <c r="AF115" s="127"/>
      <c r="AG115" s="127" t="s">
        <v>126</v>
      </c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</row>
    <row r="116" spans="1:60" ht="45" outlineLevel="2" x14ac:dyDescent="0.2">
      <c r="A116" s="130"/>
      <c r="B116" s="131"/>
      <c r="C116" s="332" t="s">
        <v>242</v>
      </c>
      <c r="D116" s="333"/>
      <c r="E116" s="334">
        <v>201.96799999999999</v>
      </c>
      <c r="F116" s="335"/>
      <c r="G116" s="335"/>
      <c r="H116" s="133"/>
      <c r="I116" s="133"/>
      <c r="J116" s="133"/>
      <c r="K116" s="133"/>
      <c r="L116" s="133"/>
      <c r="M116" s="133"/>
      <c r="N116" s="132"/>
      <c r="O116" s="132"/>
      <c r="P116" s="132"/>
      <c r="Q116" s="132"/>
      <c r="R116" s="133"/>
      <c r="S116" s="133"/>
      <c r="T116" s="133"/>
      <c r="U116" s="133"/>
      <c r="V116" s="133"/>
      <c r="W116" s="133"/>
      <c r="X116" s="133"/>
      <c r="Y116" s="133"/>
      <c r="Z116" s="127"/>
      <c r="AA116" s="127"/>
      <c r="AB116" s="127"/>
      <c r="AC116" s="127"/>
      <c r="AD116" s="127"/>
      <c r="AE116" s="127"/>
      <c r="AF116" s="127"/>
      <c r="AG116" s="127" t="s">
        <v>130</v>
      </c>
      <c r="AH116" s="127">
        <v>0</v>
      </c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</row>
    <row r="117" spans="1:60" outlineLevel="2" x14ac:dyDescent="0.2">
      <c r="A117" s="130"/>
      <c r="B117" s="131"/>
      <c r="C117" s="320"/>
      <c r="D117" s="321"/>
      <c r="E117" s="321"/>
      <c r="F117" s="321"/>
      <c r="G117" s="321"/>
      <c r="H117" s="133"/>
      <c r="I117" s="133"/>
      <c r="J117" s="133"/>
      <c r="K117" s="133"/>
      <c r="L117" s="133"/>
      <c r="M117" s="133"/>
      <c r="N117" s="132"/>
      <c r="O117" s="132"/>
      <c r="P117" s="132"/>
      <c r="Q117" s="132"/>
      <c r="R117" s="133"/>
      <c r="S117" s="133"/>
      <c r="T117" s="133"/>
      <c r="U117" s="133"/>
      <c r="V117" s="133"/>
      <c r="W117" s="133"/>
      <c r="X117" s="133"/>
      <c r="Y117" s="133"/>
      <c r="Z117" s="127"/>
      <c r="AA117" s="127"/>
      <c r="AB117" s="127"/>
      <c r="AC117" s="127"/>
      <c r="AD117" s="127"/>
      <c r="AE117" s="127"/>
      <c r="AF117" s="127"/>
      <c r="AG117" s="127" t="s">
        <v>131</v>
      </c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</row>
    <row r="118" spans="1:60" outlineLevel="1" x14ac:dyDescent="0.2">
      <c r="A118" s="141">
        <v>24</v>
      </c>
      <c r="B118" s="142" t="s">
        <v>243</v>
      </c>
      <c r="C118" s="326" t="s">
        <v>244</v>
      </c>
      <c r="D118" s="327" t="s">
        <v>148</v>
      </c>
      <c r="E118" s="328">
        <v>179.57825</v>
      </c>
      <c r="F118" s="144"/>
      <c r="G118" s="329">
        <f>ROUND(E118*F118,2)</f>
        <v>0</v>
      </c>
      <c r="H118" s="144"/>
      <c r="I118" s="145">
        <f>ROUND(E118*H118,2)</f>
        <v>0</v>
      </c>
      <c r="J118" s="144"/>
      <c r="K118" s="145">
        <f>ROUND(E118*J118,2)</f>
        <v>0</v>
      </c>
      <c r="L118" s="145">
        <v>21</v>
      </c>
      <c r="M118" s="145">
        <f>G118*(1+L118/100)</f>
        <v>0</v>
      </c>
      <c r="N118" s="143">
        <v>5.1200000000000004E-3</v>
      </c>
      <c r="O118" s="143">
        <f>ROUND(E118*N118,2)</f>
        <v>0.92</v>
      </c>
      <c r="P118" s="143">
        <v>0</v>
      </c>
      <c r="Q118" s="143">
        <f>ROUND(E118*P118,2)</f>
        <v>0</v>
      </c>
      <c r="R118" s="145" t="s">
        <v>172</v>
      </c>
      <c r="S118" s="145" t="s">
        <v>123</v>
      </c>
      <c r="T118" s="146" t="s">
        <v>123</v>
      </c>
      <c r="U118" s="133">
        <v>8.1000000000000003E-2</v>
      </c>
      <c r="V118" s="133">
        <f>ROUND(E118*U118,2)</f>
        <v>14.55</v>
      </c>
      <c r="W118" s="133"/>
      <c r="X118" s="133" t="s">
        <v>124</v>
      </c>
      <c r="Y118" s="133" t="s">
        <v>125</v>
      </c>
      <c r="Z118" s="127"/>
      <c r="AA118" s="127"/>
      <c r="AB118" s="127"/>
      <c r="AC118" s="127"/>
      <c r="AD118" s="127"/>
      <c r="AE118" s="127"/>
      <c r="AF118" s="127"/>
      <c r="AG118" s="127" t="s">
        <v>126</v>
      </c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</row>
    <row r="119" spans="1:60" outlineLevel="2" x14ac:dyDescent="0.2">
      <c r="A119" s="130"/>
      <c r="B119" s="131"/>
      <c r="C119" s="330" t="s">
        <v>245</v>
      </c>
      <c r="D119" s="331"/>
      <c r="E119" s="331"/>
      <c r="F119" s="331"/>
      <c r="G119" s="331"/>
      <c r="H119" s="133"/>
      <c r="I119" s="133"/>
      <c r="J119" s="133"/>
      <c r="K119" s="133"/>
      <c r="L119" s="133"/>
      <c r="M119" s="133"/>
      <c r="N119" s="132"/>
      <c r="O119" s="132"/>
      <c r="P119" s="132"/>
      <c r="Q119" s="132"/>
      <c r="R119" s="133"/>
      <c r="S119" s="133"/>
      <c r="T119" s="133"/>
      <c r="U119" s="133"/>
      <c r="V119" s="133"/>
      <c r="W119" s="133"/>
      <c r="X119" s="133"/>
      <c r="Y119" s="133"/>
      <c r="Z119" s="127"/>
      <c r="AA119" s="127"/>
      <c r="AB119" s="127"/>
      <c r="AC119" s="127"/>
      <c r="AD119" s="127"/>
      <c r="AE119" s="127"/>
      <c r="AF119" s="127"/>
      <c r="AG119" s="127" t="s">
        <v>128</v>
      </c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</row>
    <row r="120" spans="1:60" outlineLevel="2" x14ac:dyDescent="0.2">
      <c r="A120" s="130"/>
      <c r="B120" s="131"/>
      <c r="C120" s="332" t="s">
        <v>246</v>
      </c>
      <c r="D120" s="333"/>
      <c r="E120" s="334">
        <v>97.462800000000001</v>
      </c>
      <c r="F120" s="335"/>
      <c r="G120" s="335"/>
      <c r="H120" s="133"/>
      <c r="I120" s="133"/>
      <c r="J120" s="133"/>
      <c r="K120" s="133"/>
      <c r="L120" s="133"/>
      <c r="M120" s="133"/>
      <c r="N120" s="132"/>
      <c r="O120" s="132"/>
      <c r="P120" s="132"/>
      <c r="Q120" s="132"/>
      <c r="R120" s="133"/>
      <c r="S120" s="133"/>
      <c r="T120" s="133"/>
      <c r="U120" s="133"/>
      <c r="V120" s="133"/>
      <c r="W120" s="133"/>
      <c r="X120" s="133"/>
      <c r="Y120" s="133"/>
      <c r="Z120" s="127"/>
      <c r="AA120" s="127"/>
      <c r="AB120" s="127"/>
      <c r="AC120" s="127"/>
      <c r="AD120" s="127"/>
      <c r="AE120" s="127"/>
      <c r="AF120" s="127"/>
      <c r="AG120" s="127" t="s">
        <v>130</v>
      </c>
      <c r="AH120" s="127">
        <v>0</v>
      </c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</row>
    <row r="121" spans="1:60" outlineLevel="3" x14ac:dyDescent="0.2">
      <c r="A121" s="130"/>
      <c r="B121" s="131"/>
      <c r="C121" s="332" t="s">
        <v>247</v>
      </c>
      <c r="D121" s="333"/>
      <c r="E121" s="334">
        <v>82.115449999999996</v>
      </c>
      <c r="F121" s="335"/>
      <c r="G121" s="335"/>
      <c r="H121" s="133"/>
      <c r="I121" s="133"/>
      <c r="J121" s="133"/>
      <c r="K121" s="133"/>
      <c r="L121" s="133"/>
      <c r="M121" s="133"/>
      <c r="N121" s="132"/>
      <c r="O121" s="132"/>
      <c r="P121" s="132"/>
      <c r="Q121" s="132"/>
      <c r="R121" s="133"/>
      <c r="S121" s="133"/>
      <c r="T121" s="133"/>
      <c r="U121" s="133"/>
      <c r="V121" s="133"/>
      <c r="W121" s="133"/>
      <c r="X121" s="133"/>
      <c r="Y121" s="133"/>
      <c r="Z121" s="127"/>
      <c r="AA121" s="127"/>
      <c r="AB121" s="127"/>
      <c r="AC121" s="127"/>
      <c r="AD121" s="127"/>
      <c r="AE121" s="127"/>
      <c r="AF121" s="127"/>
      <c r="AG121" s="127" t="s">
        <v>130</v>
      </c>
      <c r="AH121" s="127">
        <v>0</v>
      </c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</row>
    <row r="122" spans="1:60" outlineLevel="2" x14ac:dyDescent="0.2">
      <c r="A122" s="130"/>
      <c r="B122" s="131"/>
      <c r="C122" s="320"/>
      <c r="D122" s="321"/>
      <c r="E122" s="321"/>
      <c r="F122" s="321"/>
      <c r="G122" s="321"/>
      <c r="H122" s="133"/>
      <c r="I122" s="133"/>
      <c r="J122" s="133"/>
      <c r="K122" s="133"/>
      <c r="L122" s="133"/>
      <c r="M122" s="133"/>
      <c r="N122" s="132"/>
      <c r="O122" s="132"/>
      <c r="P122" s="132"/>
      <c r="Q122" s="132"/>
      <c r="R122" s="133"/>
      <c r="S122" s="133"/>
      <c r="T122" s="133"/>
      <c r="U122" s="133"/>
      <c r="V122" s="133"/>
      <c r="W122" s="133"/>
      <c r="X122" s="133"/>
      <c r="Y122" s="133"/>
      <c r="Z122" s="127"/>
      <c r="AA122" s="127"/>
      <c r="AB122" s="127"/>
      <c r="AC122" s="127"/>
      <c r="AD122" s="127"/>
      <c r="AE122" s="127"/>
      <c r="AF122" s="127"/>
      <c r="AG122" s="127" t="s">
        <v>131</v>
      </c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</row>
    <row r="123" spans="1:60" outlineLevel="1" x14ac:dyDescent="0.2">
      <c r="A123" s="141">
        <v>25</v>
      </c>
      <c r="B123" s="142" t="s">
        <v>248</v>
      </c>
      <c r="C123" s="326" t="s">
        <v>249</v>
      </c>
      <c r="D123" s="327" t="s">
        <v>148</v>
      </c>
      <c r="E123" s="328">
        <v>282.16505000000001</v>
      </c>
      <c r="F123" s="144"/>
      <c r="G123" s="329">
        <f>ROUND(E123*F123,2)</f>
        <v>0</v>
      </c>
      <c r="H123" s="144"/>
      <c r="I123" s="145">
        <f>ROUND(E123*H123,2)</f>
        <v>0</v>
      </c>
      <c r="J123" s="144"/>
      <c r="K123" s="145">
        <f>ROUND(E123*J123,2)</f>
        <v>0</v>
      </c>
      <c r="L123" s="145">
        <v>21</v>
      </c>
      <c r="M123" s="145">
        <f>G123*(1+L123/100)</f>
        <v>0</v>
      </c>
      <c r="N123" s="143">
        <v>7.6899999999999998E-3</v>
      </c>
      <c r="O123" s="143">
        <f>ROUND(E123*N123,2)</f>
        <v>2.17</v>
      </c>
      <c r="P123" s="143">
        <v>0</v>
      </c>
      <c r="Q123" s="143">
        <f>ROUND(E123*P123,2)</f>
        <v>0</v>
      </c>
      <c r="R123" s="145" t="s">
        <v>172</v>
      </c>
      <c r="S123" s="145" t="s">
        <v>123</v>
      </c>
      <c r="T123" s="146" t="s">
        <v>123</v>
      </c>
      <c r="U123" s="133">
        <v>0.104</v>
      </c>
      <c r="V123" s="133">
        <f>ROUND(E123*U123,2)</f>
        <v>29.35</v>
      </c>
      <c r="W123" s="133"/>
      <c r="X123" s="133" t="s">
        <v>124</v>
      </c>
      <c r="Y123" s="133" t="s">
        <v>125</v>
      </c>
      <c r="Z123" s="127"/>
      <c r="AA123" s="127"/>
      <c r="AB123" s="127"/>
      <c r="AC123" s="127"/>
      <c r="AD123" s="127"/>
      <c r="AE123" s="127"/>
      <c r="AF123" s="127"/>
      <c r="AG123" s="127" t="s">
        <v>126</v>
      </c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</row>
    <row r="124" spans="1:60" outlineLevel="2" x14ac:dyDescent="0.2">
      <c r="A124" s="130"/>
      <c r="B124" s="131"/>
      <c r="C124" s="330" t="s">
        <v>245</v>
      </c>
      <c r="D124" s="331"/>
      <c r="E124" s="331"/>
      <c r="F124" s="331"/>
      <c r="G124" s="331"/>
      <c r="H124" s="133"/>
      <c r="I124" s="133"/>
      <c r="J124" s="133"/>
      <c r="K124" s="133"/>
      <c r="L124" s="133"/>
      <c r="M124" s="133"/>
      <c r="N124" s="132"/>
      <c r="O124" s="132"/>
      <c r="P124" s="132"/>
      <c r="Q124" s="132"/>
      <c r="R124" s="133"/>
      <c r="S124" s="133"/>
      <c r="T124" s="133"/>
      <c r="U124" s="133"/>
      <c r="V124" s="133"/>
      <c r="W124" s="133"/>
      <c r="X124" s="133"/>
      <c r="Y124" s="133"/>
      <c r="Z124" s="127"/>
      <c r="AA124" s="127"/>
      <c r="AB124" s="127"/>
      <c r="AC124" s="127"/>
      <c r="AD124" s="127"/>
      <c r="AE124" s="127"/>
      <c r="AF124" s="127"/>
      <c r="AG124" s="127" t="s">
        <v>128</v>
      </c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</row>
    <row r="125" spans="1:60" outlineLevel="2" x14ac:dyDescent="0.2">
      <c r="A125" s="130"/>
      <c r="B125" s="131"/>
      <c r="C125" s="332" t="s">
        <v>250</v>
      </c>
      <c r="D125" s="333"/>
      <c r="E125" s="334">
        <v>282.16505000000001</v>
      </c>
      <c r="F125" s="335"/>
      <c r="G125" s="335"/>
      <c r="H125" s="133"/>
      <c r="I125" s="133"/>
      <c r="J125" s="133"/>
      <c r="K125" s="133"/>
      <c r="L125" s="133"/>
      <c r="M125" s="133"/>
      <c r="N125" s="132"/>
      <c r="O125" s="132"/>
      <c r="P125" s="132"/>
      <c r="Q125" s="132"/>
      <c r="R125" s="133"/>
      <c r="S125" s="133"/>
      <c r="T125" s="133"/>
      <c r="U125" s="133"/>
      <c r="V125" s="133"/>
      <c r="W125" s="133"/>
      <c r="X125" s="133"/>
      <c r="Y125" s="133"/>
      <c r="Z125" s="127"/>
      <c r="AA125" s="127"/>
      <c r="AB125" s="127"/>
      <c r="AC125" s="127"/>
      <c r="AD125" s="127"/>
      <c r="AE125" s="127"/>
      <c r="AF125" s="127"/>
      <c r="AG125" s="127" t="s">
        <v>130</v>
      </c>
      <c r="AH125" s="127">
        <v>0</v>
      </c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</row>
    <row r="126" spans="1:60" outlineLevel="2" x14ac:dyDescent="0.2">
      <c r="A126" s="130"/>
      <c r="B126" s="131"/>
      <c r="C126" s="320"/>
      <c r="D126" s="321"/>
      <c r="E126" s="321"/>
      <c r="F126" s="321"/>
      <c r="G126" s="321"/>
      <c r="H126" s="133"/>
      <c r="I126" s="133"/>
      <c r="J126" s="133"/>
      <c r="K126" s="133"/>
      <c r="L126" s="133"/>
      <c r="M126" s="133"/>
      <c r="N126" s="132"/>
      <c r="O126" s="132"/>
      <c r="P126" s="132"/>
      <c r="Q126" s="132"/>
      <c r="R126" s="133"/>
      <c r="S126" s="133"/>
      <c r="T126" s="133"/>
      <c r="U126" s="133"/>
      <c r="V126" s="133"/>
      <c r="W126" s="133"/>
      <c r="X126" s="133"/>
      <c r="Y126" s="133"/>
      <c r="Z126" s="127"/>
      <c r="AA126" s="127"/>
      <c r="AB126" s="127"/>
      <c r="AC126" s="127"/>
      <c r="AD126" s="127"/>
      <c r="AE126" s="127"/>
      <c r="AF126" s="127"/>
      <c r="AG126" s="127" t="s">
        <v>131</v>
      </c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</row>
    <row r="127" spans="1:60" outlineLevel="1" x14ac:dyDescent="0.2">
      <c r="A127" s="141">
        <v>26</v>
      </c>
      <c r="B127" s="142" t="s">
        <v>251</v>
      </c>
      <c r="C127" s="326" t="s">
        <v>252</v>
      </c>
      <c r="D127" s="327" t="s">
        <v>148</v>
      </c>
      <c r="E127" s="328">
        <v>56.308050000000001</v>
      </c>
      <c r="F127" s="144"/>
      <c r="G127" s="329">
        <f>ROUND(E127*F127,2)</f>
        <v>0</v>
      </c>
      <c r="H127" s="144"/>
      <c r="I127" s="145">
        <f>ROUND(E127*H127,2)</f>
        <v>0</v>
      </c>
      <c r="J127" s="144"/>
      <c r="K127" s="145">
        <f>ROUND(E127*J127,2)</f>
        <v>0</v>
      </c>
      <c r="L127" s="145">
        <v>21</v>
      </c>
      <c r="M127" s="145">
        <f>G127*(1+L127/100)</f>
        <v>0</v>
      </c>
      <c r="N127" s="143">
        <v>2.1170000000000001E-2</v>
      </c>
      <c r="O127" s="143">
        <f>ROUND(E127*N127,2)</f>
        <v>1.19</v>
      </c>
      <c r="P127" s="143">
        <v>0</v>
      </c>
      <c r="Q127" s="143">
        <f>ROUND(E127*P127,2)</f>
        <v>0</v>
      </c>
      <c r="R127" s="145" t="s">
        <v>172</v>
      </c>
      <c r="S127" s="145" t="s">
        <v>123</v>
      </c>
      <c r="T127" s="146" t="s">
        <v>123</v>
      </c>
      <c r="U127" s="133">
        <v>0.34</v>
      </c>
      <c r="V127" s="133">
        <f>ROUND(E127*U127,2)</f>
        <v>19.14</v>
      </c>
      <c r="W127" s="133"/>
      <c r="X127" s="133" t="s">
        <v>124</v>
      </c>
      <c r="Y127" s="133" t="s">
        <v>125</v>
      </c>
      <c r="Z127" s="127"/>
      <c r="AA127" s="127"/>
      <c r="AB127" s="127"/>
      <c r="AC127" s="127"/>
      <c r="AD127" s="127"/>
      <c r="AE127" s="127"/>
      <c r="AF127" s="127"/>
      <c r="AG127" s="127" t="s">
        <v>126</v>
      </c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</row>
    <row r="128" spans="1:60" outlineLevel="2" x14ac:dyDescent="0.2">
      <c r="A128" s="130"/>
      <c r="B128" s="131"/>
      <c r="C128" s="330" t="s">
        <v>245</v>
      </c>
      <c r="D128" s="331"/>
      <c r="E128" s="331"/>
      <c r="F128" s="331"/>
      <c r="G128" s="331"/>
      <c r="H128" s="133"/>
      <c r="I128" s="133"/>
      <c r="J128" s="133"/>
      <c r="K128" s="133"/>
      <c r="L128" s="133"/>
      <c r="M128" s="133"/>
      <c r="N128" s="132"/>
      <c r="O128" s="132"/>
      <c r="P128" s="132"/>
      <c r="Q128" s="132"/>
      <c r="R128" s="133"/>
      <c r="S128" s="133"/>
      <c r="T128" s="133"/>
      <c r="U128" s="133"/>
      <c r="V128" s="133"/>
      <c r="W128" s="133"/>
      <c r="X128" s="133"/>
      <c r="Y128" s="133"/>
      <c r="Z128" s="127"/>
      <c r="AA128" s="127"/>
      <c r="AB128" s="127"/>
      <c r="AC128" s="127"/>
      <c r="AD128" s="127"/>
      <c r="AE128" s="127"/>
      <c r="AF128" s="127"/>
      <c r="AG128" s="127" t="s">
        <v>128</v>
      </c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</row>
    <row r="129" spans="1:60" outlineLevel="2" x14ac:dyDescent="0.2">
      <c r="A129" s="130"/>
      <c r="B129" s="131"/>
      <c r="C129" s="332" t="s">
        <v>253</v>
      </c>
      <c r="D129" s="333"/>
      <c r="E129" s="334">
        <v>56.308050000000001</v>
      </c>
      <c r="F129" s="335"/>
      <c r="G129" s="335"/>
      <c r="H129" s="133"/>
      <c r="I129" s="133"/>
      <c r="J129" s="133"/>
      <c r="K129" s="133"/>
      <c r="L129" s="133"/>
      <c r="M129" s="133"/>
      <c r="N129" s="132"/>
      <c r="O129" s="132"/>
      <c r="P129" s="132"/>
      <c r="Q129" s="132"/>
      <c r="R129" s="133"/>
      <c r="S129" s="133"/>
      <c r="T129" s="133"/>
      <c r="U129" s="133"/>
      <c r="V129" s="133"/>
      <c r="W129" s="133"/>
      <c r="X129" s="133"/>
      <c r="Y129" s="133"/>
      <c r="Z129" s="127"/>
      <c r="AA129" s="127"/>
      <c r="AB129" s="127"/>
      <c r="AC129" s="127"/>
      <c r="AD129" s="127"/>
      <c r="AE129" s="127"/>
      <c r="AF129" s="127"/>
      <c r="AG129" s="127" t="s">
        <v>130</v>
      </c>
      <c r="AH129" s="127">
        <v>0</v>
      </c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</row>
    <row r="130" spans="1:60" outlineLevel="2" x14ac:dyDescent="0.2">
      <c r="A130" s="130"/>
      <c r="B130" s="131"/>
      <c r="C130" s="320"/>
      <c r="D130" s="321"/>
      <c r="E130" s="321"/>
      <c r="F130" s="321"/>
      <c r="G130" s="321"/>
      <c r="H130" s="133"/>
      <c r="I130" s="133"/>
      <c r="J130" s="133"/>
      <c r="K130" s="133"/>
      <c r="L130" s="133"/>
      <c r="M130" s="133"/>
      <c r="N130" s="132"/>
      <c r="O130" s="132"/>
      <c r="P130" s="132"/>
      <c r="Q130" s="132"/>
      <c r="R130" s="133"/>
      <c r="S130" s="133"/>
      <c r="T130" s="133"/>
      <c r="U130" s="133"/>
      <c r="V130" s="133"/>
      <c r="W130" s="133"/>
      <c r="X130" s="133"/>
      <c r="Y130" s="133"/>
      <c r="Z130" s="127"/>
      <c r="AA130" s="127"/>
      <c r="AB130" s="127"/>
      <c r="AC130" s="127"/>
      <c r="AD130" s="127"/>
      <c r="AE130" s="127"/>
      <c r="AF130" s="127"/>
      <c r="AG130" s="127" t="s">
        <v>131</v>
      </c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</row>
    <row r="131" spans="1:60" ht="22.5" outlineLevel="1" x14ac:dyDescent="0.2">
      <c r="A131" s="141">
        <v>27</v>
      </c>
      <c r="B131" s="142" t="s">
        <v>254</v>
      </c>
      <c r="C131" s="326" t="s">
        <v>255</v>
      </c>
      <c r="D131" s="327" t="s">
        <v>148</v>
      </c>
      <c r="E131" s="328">
        <v>461.74329999999998</v>
      </c>
      <c r="F131" s="144"/>
      <c r="G131" s="329">
        <f>ROUND(E131*F131,2)</f>
        <v>0</v>
      </c>
      <c r="H131" s="144"/>
      <c r="I131" s="145">
        <f>ROUND(E131*H131,2)</f>
        <v>0</v>
      </c>
      <c r="J131" s="144"/>
      <c r="K131" s="145">
        <f>ROUND(E131*J131,2)</f>
        <v>0</v>
      </c>
      <c r="L131" s="145">
        <v>21</v>
      </c>
      <c r="M131" s="145">
        <f>G131*(1+L131/100)</f>
        <v>0</v>
      </c>
      <c r="N131" s="143">
        <v>3.175E-2</v>
      </c>
      <c r="O131" s="143">
        <f>ROUND(E131*N131,2)</f>
        <v>14.66</v>
      </c>
      <c r="P131" s="143">
        <v>0</v>
      </c>
      <c r="Q131" s="143">
        <f>ROUND(E131*P131,2)</f>
        <v>0</v>
      </c>
      <c r="R131" s="145" t="s">
        <v>172</v>
      </c>
      <c r="S131" s="145" t="s">
        <v>123</v>
      </c>
      <c r="T131" s="146" t="s">
        <v>123</v>
      </c>
      <c r="U131" s="133">
        <v>0.45</v>
      </c>
      <c r="V131" s="133">
        <f>ROUND(E131*U131,2)</f>
        <v>207.78</v>
      </c>
      <c r="W131" s="133"/>
      <c r="X131" s="133" t="s">
        <v>124</v>
      </c>
      <c r="Y131" s="133" t="s">
        <v>125</v>
      </c>
      <c r="Z131" s="127"/>
      <c r="AA131" s="127"/>
      <c r="AB131" s="127"/>
      <c r="AC131" s="127"/>
      <c r="AD131" s="127"/>
      <c r="AE131" s="127"/>
      <c r="AF131" s="127"/>
      <c r="AG131" s="127" t="s">
        <v>126</v>
      </c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</row>
    <row r="132" spans="1:60" outlineLevel="2" x14ac:dyDescent="0.2">
      <c r="A132" s="130"/>
      <c r="B132" s="131"/>
      <c r="C132" s="330" t="s">
        <v>245</v>
      </c>
      <c r="D132" s="331"/>
      <c r="E132" s="331"/>
      <c r="F132" s="331"/>
      <c r="G132" s="331"/>
      <c r="H132" s="133"/>
      <c r="I132" s="133"/>
      <c r="J132" s="133"/>
      <c r="K132" s="133"/>
      <c r="L132" s="133"/>
      <c r="M132" s="133"/>
      <c r="N132" s="132"/>
      <c r="O132" s="132"/>
      <c r="P132" s="132"/>
      <c r="Q132" s="132"/>
      <c r="R132" s="133"/>
      <c r="S132" s="133"/>
      <c r="T132" s="133"/>
      <c r="U132" s="133"/>
      <c r="V132" s="133"/>
      <c r="W132" s="133"/>
      <c r="X132" s="133"/>
      <c r="Y132" s="133"/>
      <c r="Z132" s="127"/>
      <c r="AA132" s="127"/>
      <c r="AB132" s="127"/>
      <c r="AC132" s="127"/>
      <c r="AD132" s="127"/>
      <c r="AE132" s="127"/>
      <c r="AF132" s="127"/>
      <c r="AG132" s="127" t="s">
        <v>128</v>
      </c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</row>
    <row r="133" spans="1:60" outlineLevel="2" x14ac:dyDescent="0.2">
      <c r="A133" s="130"/>
      <c r="B133" s="131"/>
      <c r="C133" s="332" t="s">
        <v>256</v>
      </c>
      <c r="D133" s="333"/>
      <c r="E133" s="334">
        <v>51.851999999999997</v>
      </c>
      <c r="F133" s="335"/>
      <c r="G133" s="335"/>
      <c r="H133" s="133"/>
      <c r="I133" s="133"/>
      <c r="J133" s="133"/>
      <c r="K133" s="133"/>
      <c r="L133" s="133"/>
      <c r="M133" s="133"/>
      <c r="N133" s="132"/>
      <c r="O133" s="132"/>
      <c r="P133" s="132"/>
      <c r="Q133" s="132"/>
      <c r="R133" s="133"/>
      <c r="S133" s="133"/>
      <c r="T133" s="133"/>
      <c r="U133" s="133"/>
      <c r="V133" s="133"/>
      <c r="W133" s="133"/>
      <c r="X133" s="133"/>
      <c r="Y133" s="133"/>
      <c r="Z133" s="127"/>
      <c r="AA133" s="127"/>
      <c r="AB133" s="127"/>
      <c r="AC133" s="127"/>
      <c r="AD133" s="127"/>
      <c r="AE133" s="127"/>
      <c r="AF133" s="127"/>
      <c r="AG133" s="127" t="s">
        <v>130</v>
      </c>
      <c r="AH133" s="127">
        <v>0</v>
      </c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</row>
    <row r="134" spans="1:60" outlineLevel="3" x14ac:dyDescent="0.2">
      <c r="A134" s="130"/>
      <c r="B134" s="131"/>
      <c r="C134" s="332" t="s">
        <v>257</v>
      </c>
      <c r="D134" s="333"/>
      <c r="E134" s="334">
        <v>48.061</v>
      </c>
      <c r="F134" s="335"/>
      <c r="G134" s="335"/>
      <c r="H134" s="133"/>
      <c r="I134" s="133"/>
      <c r="J134" s="133"/>
      <c r="K134" s="133"/>
      <c r="L134" s="133"/>
      <c r="M134" s="133"/>
      <c r="N134" s="132"/>
      <c r="O134" s="132"/>
      <c r="P134" s="132"/>
      <c r="Q134" s="132"/>
      <c r="R134" s="133"/>
      <c r="S134" s="133"/>
      <c r="T134" s="133"/>
      <c r="U134" s="133"/>
      <c r="V134" s="133"/>
      <c r="W134" s="133"/>
      <c r="X134" s="133"/>
      <c r="Y134" s="133"/>
      <c r="Z134" s="127"/>
      <c r="AA134" s="127"/>
      <c r="AB134" s="127"/>
      <c r="AC134" s="127"/>
      <c r="AD134" s="127"/>
      <c r="AE134" s="127"/>
      <c r="AF134" s="127"/>
      <c r="AG134" s="127" t="s">
        <v>130</v>
      </c>
      <c r="AH134" s="127">
        <v>0</v>
      </c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</row>
    <row r="135" spans="1:60" outlineLevel="3" x14ac:dyDescent="0.2">
      <c r="A135" s="130"/>
      <c r="B135" s="131"/>
      <c r="C135" s="332" t="s">
        <v>258</v>
      </c>
      <c r="D135" s="333"/>
      <c r="E135" s="334">
        <v>110.45099999999999</v>
      </c>
      <c r="F135" s="335"/>
      <c r="G135" s="335"/>
      <c r="H135" s="133"/>
      <c r="I135" s="133"/>
      <c r="J135" s="133"/>
      <c r="K135" s="133"/>
      <c r="L135" s="133"/>
      <c r="M135" s="133"/>
      <c r="N135" s="132"/>
      <c r="O135" s="132"/>
      <c r="P135" s="132"/>
      <c r="Q135" s="132"/>
      <c r="R135" s="133"/>
      <c r="S135" s="133"/>
      <c r="T135" s="133"/>
      <c r="U135" s="133"/>
      <c r="V135" s="133"/>
      <c r="W135" s="133"/>
      <c r="X135" s="133"/>
      <c r="Y135" s="133"/>
      <c r="Z135" s="127"/>
      <c r="AA135" s="127"/>
      <c r="AB135" s="127"/>
      <c r="AC135" s="127"/>
      <c r="AD135" s="127"/>
      <c r="AE135" s="127"/>
      <c r="AF135" s="127"/>
      <c r="AG135" s="127" t="s">
        <v>130</v>
      </c>
      <c r="AH135" s="127">
        <v>0</v>
      </c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</row>
    <row r="136" spans="1:60" outlineLevel="3" x14ac:dyDescent="0.2">
      <c r="A136" s="130"/>
      <c r="B136" s="131"/>
      <c r="C136" s="332" t="s">
        <v>259</v>
      </c>
      <c r="D136" s="333"/>
      <c r="E136" s="334">
        <v>34.915999999999997</v>
      </c>
      <c r="F136" s="335"/>
      <c r="G136" s="335"/>
      <c r="H136" s="133"/>
      <c r="I136" s="133"/>
      <c r="J136" s="133"/>
      <c r="K136" s="133"/>
      <c r="L136" s="133"/>
      <c r="M136" s="133"/>
      <c r="N136" s="132"/>
      <c r="O136" s="132"/>
      <c r="P136" s="132"/>
      <c r="Q136" s="132"/>
      <c r="R136" s="133"/>
      <c r="S136" s="133"/>
      <c r="T136" s="133"/>
      <c r="U136" s="133"/>
      <c r="V136" s="133"/>
      <c r="W136" s="133"/>
      <c r="X136" s="133"/>
      <c r="Y136" s="133"/>
      <c r="Z136" s="127"/>
      <c r="AA136" s="127"/>
      <c r="AB136" s="127"/>
      <c r="AC136" s="127"/>
      <c r="AD136" s="127"/>
      <c r="AE136" s="127"/>
      <c r="AF136" s="127"/>
      <c r="AG136" s="127" t="s">
        <v>130</v>
      </c>
      <c r="AH136" s="127">
        <v>0</v>
      </c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</row>
    <row r="137" spans="1:60" outlineLevel="3" x14ac:dyDescent="0.2">
      <c r="A137" s="130"/>
      <c r="B137" s="131"/>
      <c r="C137" s="332" t="s">
        <v>260</v>
      </c>
      <c r="D137" s="333"/>
      <c r="E137" s="334">
        <v>17.016999999999999</v>
      </c>
      <c r="F137" s="335"/>
      <c r="G137" s="335"/>
      <c r="H137" s="133"/>
      <c r="I137" s="133"/>
      <c r="J137" s="133"/>
      <c r="K137" s="133"/>
      <c r="L137" s="133"/>
      <c r="M137" s="133"/>
      <c r="N137" s="132"/>
      <c r="O137" s="132"/>
      <c r="P137" s="132"/>
      <c r="Q137" s="132"/>
      <c r="R137" s="133"/>
      <c r="S137" s="133"/>
      <c r="T137" s="133"/>
      <c r="U137" s="133"/>
      <c r="V137" s="133"/>
      <c r="W137" s="133"/>
      <c r="X137" s="133"/>
      <c r="Y137" s="133"/>
      <c r="Z137" s="127"/>
      <c r="AA137" s="127"/>
      <c r="AB137" s="127"/>
      <c r="AC137" s="127"/>
      <c r="AD137" s="127"/>
      <c r="AE137" s="127"/>
      <c r="AF137" s="127"/>
      <c r="AG137" s="127" t="s">
        <v>130</v>
      </c>
      <c r="AH137" s="127">
        <v>0</v>
      </c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</row>
    <row r="138" spans="1:60" outlineLevel="3" x14ac:dyDescent="0.2">
      <c r="A138" s="130"/>
      <c r="B138" s="131"/>
      <c r="C138" s="332" t="s">
        <v>261</v>
      </c>
      <c r="D138" s="333"/>
      <c r="E138" s="334">
        <v>11.752800000000001</v>
      </c>
      <c r="F138" s="335"/>
      <c r="G138" s="335"/>
      <c r="H138" s="133"/>
      <c r="I138" s="133"/>
      <c r="J138" s="133"/>
      <c r="K138" s="133"/>
      <c r="L138" s="133"/>
      <c r="M138" s="133"/>
      <c r="N138" s="132"/>
      <c r="O138" s="132"/>
      <c r="P138" s="132"/>
      <c r="Q138" s="132"/>
      <c r="R138" s="133"/>
      <c r="S138" s="133"/>
      <c r="T138" s="133"/>
      <c r="U138" s="133"/>
      <c r="V138" s="133"/>
      <c r="W138" s="133"/>
      <c r="X138" s="133"/>
      <c r="Y138" s="133"/>
      <c r="Z138" s="127"/>
      <c r="AA138" s="127"/>
      <c r="AB138" s="127"/>
      <c r="AC138" s="127"/>
      <c r="AD138" s="127"/>
      <c r="AE138" s="127"/>
      <c r="AF138" s="127"/>
      <c r="AG138" s="127" t="s">
        <v>130</v>
      </c>
      <c r="AH138" s="127">
        <v>0</v>
      </c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</row>
    <row r="139" spans="1:60" outlineLevel="3" x14ac:dyDescent="0.2">
      <c r="A139" s="130"/>
      <c r="B139" s="131"/>
      <c r="C139" s="340" t="s">
        <v>262</v>
      </c>
      <c r="D139" s="341"/>
      <c r="E139" s="342">
        <v>274.0498</v>
      </c>
      <c r="F139" s="335"/>
      <c r="G139" s="335"/>
      <c r="H139" s="133"/>
      <c r="I139" s="133"/>
      <c r="J139" s="133"/>
      <c r="K139" s="133"/>
      <c r="L139" s="133"/>
      <c r="M139" s="133"/>
      <c r="N139" s="132"/>
      <c r="O139" s="132"/>
      <c r="P139" s="132"/>
      <c r="Q139" s="132"/>
      <c r="R139" s="133"/>
      <c r="S139" s="133"/>
      <c r="T139" s="133"/>
      <c r="U139" s="133"/>
      <c r="V139" s="133"/>
      <c r="W139" s="133"/>
      <c r="X139" s="133"/>
      <c r="Y139" s="133"/>
      <c r="Z139" s="127"/>
      <c r="AA139" s="127"/>
      <c r="AB139" s="127"/>
      <c r="AC139" s="127"/>
      <c r="AD139" s="127"/>
      <c r="AE139" s="127"/>
      <c r="AF139" s="127"/>
      <c r="AG139" s="127" t="s">
        <v>130</v>
      </c>
      <c r="AH139" s="127">
        <v>1</v>
      </c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</row>
    <row r="140" spans="1:60" ht="33.75" outlineLevel="3" x14ac:dyDescent="0.2">
      <c r="A140" s="130"/>
      <c r="B140" s="131"/>
      <c r="C140" s="332" t="s">
        <v>263</v>
      </c>
      <c r="D140" s="333"/>
      <c r="E140" s="334">
        <v>58.210299999999997</v>
      </c>
      <c r="F140" s="335"/>
      <c r="G140" s="335"/>
      <c r="H140" s="133"/>
      <c r="I140" s="133"/>
      <c r="J140" s="133"/>
      <c r="K140" s="133"/>
      <c r="L140" s="133"/>
      <c r="M140" s="133"/>
      <c r="N140" s="132"/>
      <c r="O140" s="132"/>
      <c r="P140" s="132"/>
      <c r="Q140" s="132"/>
      <c r="R140" s="133"/>
      <c r="S140" s="133"/>
      <c r="T140" s="133"/>
      <c r="U140" s="133"/>
      <c r="V140" s="133"/>
      <c r="W140" s="133"/>
      <c r="X140" s="133"/>
      <c r="Y140" s="133"/>
      <c r="Z140" s="127"/>
      <c r="AA140" s="127"/>
      <c r="AB140" s="127"/>
      <c r="AC140" s="127"/>
      <c r="AD140" s="127"/>
      <c r="AE140" s="127"/>
      <c r="AF140" s="127"/>
      <c r="AG140" s="127" t="s">
        <v>130</v>
      </c>
      <c r="AH140" s="127">
        <v>0</v>
      </c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</row>
    <row r="141" spans="1:60" outlineLevel="3" x14ac:dyDescent="0.2">
      <c r="A141" s="130"/>
      <c r="B141" s="131"/>
      <c r="C141" s="332" t="s">
        <v>264</v>
      </c>
      <c r="D141" s="333"/>
      <c r="E141" s="334">
        <v>39.345999999999997</v>
      </c>
      <c r="F141" s="335"/>
      <c r="G141" s="335"/>
      <c r="H141" s="133"/>
      <c r="I141" s="133"/>
      <c r="J141" s="133"/>
      <c r="K141" s="133"/>
      <c r="L141" s="133"/>
      <c r="M141" s="133"/>
      <c r="N141" s="132"/>
      <c r="O141" s="132"/>
      <c r="P141" s="132"/>
      <c r="Q141" s="132"/>
      <c r="R141" s="133"/>
      <c r="S141" s="133"/>
      <c r="T141" s="133"/>
      <c r="U141" s="133"/>
      <c r="V141" s="133"/>
      <c r="W141" s="133"/>
      <c r="X141" s="133"/>
      <c r="Y141" s="133"/>
      <c r="Z141" s="127"/>
      <c r="AA141" s="127"/>
      <c r="AB141" s="127"/>
      <c r="AC141" s="127"/>
      <c r="AD141" s="127"/>
      <c r="AE141" s="127"/>
      <c r="AF141" s="127"/>
      <c r="AG141" s="127" t="s">
        <v>130</v>
      </c>
      <c r="AH141" s="127">
        <v>0</v>
      </c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</row>
    <row r="142" spans="1:60" outlineLevel="3" x14ac:dyDescent="0.2">
      <c r="A142" s="130"/>
      <c r="B142" s="131"/>
      <c r="C142" s="332" t="s">
        <v>265</v>
      </c>
      <c r="D142" s="333"/>
      <c r="E142" s="334">
        <v>35.045000000000002</v>
      </c>
      <c r="F142" s="335"/>
      <c r="G142" s="335"/>
      <c r="H142" s="133"/>
      <c r="I142" s="133"/>
      <c r="J142" s="133"/>
      <c r="K142" s="133"/>
      <c r="L142" s="133"/>
      <c r="M142" s="133"/>
      <c r="N142" s="132"/>
      <c r="O142" s="132"/>
      <c r="P142" s="132"/>
      <c r="Q142" s="132"/>
      <c r="R142" s="133"/>
      <c r="S142" s="133"/>
      <c r="T142" s="133"/>
      <c r="U142" s="133"/>
      <c r="V142" s="133"/>
      <c r="W142" s="133"/>
      <c r="X142" s="133"/>
      <c r="Y142" s="133"/>
      <c r="Z142" s="127"/>
      <c r="AA142" s="127"/>
      <c r="AB142" s="127"/>
      <c r="AC142" s="127"/>
      <c r="AD142" s="127"/>
      <c r="AE142" s="127"/>
      <c r="AF142" s="127"/>
      <c r="AG142" s="127" t="s">
        <v>130</v>
      </c>
      <c r="AH142" s="127">
        <v>0</v>
      </c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</row>
    <row r="143" spans="1:60" outlineLevel="3" x14ac:dyDescent="0.2">
      <c r="A143" s="130"/>
      <c r="B143" s="131"/>
      <c r="C143" s="332" t="s">
        <v>266</v>
      </c>
      <c r="D143" s="333"/>
      <c r="E143" s="334">
        <v>55.092199999999998</v>
      </c>
      <c r="F143" s="335"/>
      <c r="G143" s="335"/>
      <c r="H143" s="133"/>
      <c r="I143" s="133"/>
      <c r="J143" s="133"/>
      <c r="K143" s="133"/>
      <c r="L143" s="133"/>
      <c r="M143" s="133"/>
      <c r="N143" s="132"/>
      <c r="O143" s="132"/>
      <c r="P143" s="132"/>
      <c r="Q143" s="132"/>
      <c r="R143" s="133"/>
      <c r="S143" s="133"/>
      <c r="T143" s="133"/>
      <c r="U143" s="133"/>
      <c r="V143" s="133"/>
      <c r="W143" s="133"/>
      <c r="X143" s="133"/>
      <c r="Y143" s="133"/>
      <c r="Z143" s="127"/>
      <c r="AA143" s="127"/>
      <c r="AB143" s="127"/>
      <c r="AC143" s="127"/>
      <c r="AD143" s="127"/>
      <c r="AE143" s="127"/>
      <c r="AF143" s="127"/>
      <c r="AG143" s="127" t="s">
        <v>130</v>
      </c>
      <c r="AH143" s="127">
        <v>0</v>
      </c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</row>
    <row r="144" spans="1:60" outlineLevel="3" x14ac:dyDescent="0.2">
      <c r="A144" s="130"/>
      <c r="B144" s="131"/>
      <c r="C144" s="340" t="s">
        <v>262</v>
      </c>
      <c r="D144" s="341"/>
      <c r="E144" s="342">
        <v>187.6935</v>
      </c>
      <c r="F144" s="335"/>
      <c r="G144" s="335"/>
      <c r="H144" s="133"/>
      <c r="I144" s="133"/>
      <c r="J144" s="133"/>
      <c r="K144" s="133"/>
      <c r="L144" s="133"/>
      <c r="M144" s="133"/>
      <c r="N144" s="132"/>
      <c r="O144" s="132"/>
      <c r="P144" s="132"/>
      <c r="Q144" s="132"/>
      <c r="R144" s="133"/>
      <c r="S144" s="133"/>
      <c r="T144" s="133"/>
      <c r="U144" s="133"/>
      <c r="V144" s="133"/>
      <c r="W144" s="133"/>
      <c r="X144" s="133"/>
      <c r="Y144" s="133"/>
      <c r="Z144" s="127"/>
      <c r="AA144" s="127"/>
      <c r="AB144" s="127"/>
      <c r="AC144" s="127"/>
      <c r="AD144" s="127"/>
      <c r="AE144" s="127"/>
      <c r="AF144" s="127"/>
      <c r="AG144" s="127" t="s">
        <v>130</v>
      </c>
      <c r="AH144" s="127">
        <v>1</v>
      </c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</row>
    <row r="145" spans="1:60" outlineLevel="2" x14ac:dyDescent="0.2">
      <c r="A145" s="130"/>
      <c r="B145" s="131"/>
      <c r="C145" s="320"/>
      <c r="D145" s="321"/>
      <c r="E145" s="321"/>
      <c r="F145" s="321"/>
      <c r="G145" s="321"/>
      <c r="H145" s="133"/>
      <c r="I145" s="133"/>
      <c r="J145" s="133"/>
      <c r="K145" s="133"/>
      <c r="L145" s="133"/>
      <c r="M145" s="133"/>
      <c r="N145" s="132"/>
      <c r="O145" s="132"/>
      <c r="P145" s="132"/>
      <c r="Q145" s="132"/>
      <c r="R145" s="133"/>
      <c r="S145" s="133"/>
      <c r="T145" s="133"/>
      <c r="U145" s="133"/>
      <c r="V145" s="133"/>
      <c r="W145" s="133"/>
      <c r="X145" s="133"/>
      <c r="Y145" s="133"/>
      <c r="Z145" s="127"/>
      <c r="AA145" s="127"/>
      <c r="AB145" s="127"/>
      <c r="AC145" s="127"/>
      <c r="AD145" s="127"/>
      <c r="AE145" s="127"/>
      <c r="AF145" s="127"/>
      <c r="AG145" s="127" t="s">
        <v>131</v>
      </c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</row>
    <row r="146" spans="1:60" outlineLevel="1" x14ac:dyDescent="0.2">
      <c r="A146" s="141">
        <v>28</v>
      </c>
      <c r="B146" s="142" t="s">
        <v>267</v>
      </c>
      <c r="C146" s="326" t="s">
        <v>268</v>
      </c>
      <c r="D146" s="327" t="s">
        <v>148</v>
      </c>
      <c r="E146" s="328">
        <v>461.74329999999998</v>
      </c>
      <c r="F146" s="144"/>
      <c r="G146" s="329">
        <f>ROUND(E146*F146,2)</f>
        <v>0</v>
      </c>
      <c r="H146" s="144"/>
      <c r="I146" s="145">
        <f>ROUND(E146*H146,2)</f>
        <v>0</v>
      </c>
      <c r="J146" s="144"/>
      <c r="K146" s="145">
        <f>ROUND(E146*J146,2)</f>
        <v>0</v>
      </c>
      <c r="L146" s="145">
        <v>21</v>
      </c>
      <c r="M146" s="145">
        <f>G146*(1+L146/100)</f>
        <v>0</v>
      </c>
      <c r="N146" s="143">
        <v>4.64E-3</v>
      </c>
      <c r="O146" s="143">
        <f>ROUND(E146*N146,2)</f>
        <v>2.14</v>
      </c>
      <c r="P146" s="143">
        <v>0</v>
      </c>
      <c r="Q146" s="143">
        <f>ROUND(E146*P146,2)</f>
        <v>0</v>
      </c>
      <c r="R146" s="145" t="s">
        <v>172</v>
      </c>
      <c r="S146" s="145" t="s">
        <v>123</v>
      </c>
      <c r="T146" s="146" t="s">
        <v>123</v>
      </c>
      <c r="U146" s="133">
        <v>0.245</v>
      </c>
      <c r="V146" s="133">
        <f>ROUND(E146*U146,2)</f>
        <v>113.13</v>
      </c>
      <c r="W146" s="133"/>
      <c r="X146" s="133" t="s">
        <v>124</v>
      </c>
      <c r="Y146" s="133" t="s">
        <v>125</v>
      </c>
      <c r="Z146" s="127"/>
      <c r="AA146" s="127"/>
      <c r="AB146" s="127"/>
      <c r="AC146" s="127"/>
      <c r="AD146" s="127"/>
      <c r="AE146" s="127"/>
      <c r="AF146" s="127"/>
      <c r="AG146" s="127" t="s">
        <v>126</v>
      </c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</row>
    <row r="147" spans="1:60" outlineLevel="2" x14ac:dyDescent="0.2">
      <c r="A147" s="130"/>
      <c r="B147" s="131"/>
      <c r="C147" s="330" t="s">
        <v>245</v>
      </c>
      <c r="D147" s="331"/>
      <c r="E147" s="331"/>
      <c r="F147" s="331"/>
      <c r="G147" s="331"/>
      <c r="H147" s="133"/>
      <c r="I147" s="133"/>
      <c r="J147" s="133"/>
      <c r="K147" s="133"/>
      <c r="L147" s="133"/>
      <c r="M147" s="133"/>
      <c r="N147" s="132"/>
      <c r="O147" s="132"/>
      <c r="P147" s="132"/>
      <c r="Q147" s="132"/>
      <c r="R147" s="133"/>
      <c r="S147" s="133"/>
      <c r="T147" s="133"/>
      <c r="U147" s="133"/>
      <c r="V147" s="133"/>
      <c r="W147" s="133"/>
      <c r="X147" s="133"/>
      <c r="Y147" s="133"/>
      <c r="Z147" s="127"/>
      <c r="AA147" s="127"/>
      <c r="AB147" s="127"/>
      <c r="AC147" s="127"/>
      <c r="AD147" s="127"/>
      <c r="AE147" s="127"/>
      <c r="AF147" s="127"/>
      <c r="AG147" s="127" t="s">
        <v>128</v>
      </c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</row>
    <row r="148" spans="1:60" outlineLevel="2" x14ac:dyDescent="0.2">
      <c r="A148" s="130"/>
      <c r="B148" s="131"/>
      <c r="C148" s="332" t="s">
        <v>269</v>
      </c>
      <c r="D148" s="333"/>
      <c r="E148" s="334">
        <v>461.74329999999998</v>
      </c>
      <c r="F148" s="335"/>
      <c r="G148" s="335"/>
      <c r="H148" s="133"/>
      <c r="I148" s="133"/>
      <c r="J148" s="133"/>
      <c r="K148" s="133"/>
      <c r="L148" s="133"/>
      <c r="M148" s="133"/>
      <c r="N148" s="132"/>
      <c r="O148" s="132"/>
      <c r="P148" s="132"/>
      <c r="Q148" s="132"/>
      <c r="R148" s="133"/>
      <c r="S148" s="133"/>
      <c r="T148" s="133"/>
      <c r="U148" s="133"/>
      <c r="V148" s="133"/>
      <c r="W148" s="133"/>
      <c r="X148" s="133"/>
      <c r="Y148" s="133"/>
      <c r="Z148" s="127"/>
      <c r="AA148" s="127"/>
      <c r="AB148" s="127"/>
      <c r="AC148" s="127"/>
      <c r="AD148" s="127"/>
      <c r="AE148" s="127"/>
      <c r="AF148" s="127"/>
      <c r="AG148" s="127" t="s">
        <v>130</v>
      </c>
      <c r="AH148" s="127">
        <v>0</v>
      </c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</row>
    <row r="149" spans="1:60" outlineLevel="2" x14ac:dyDescent="0.2">
      <c r="A149" s="130"/>
      <c r="B149" s="131"/>
      <c r="C149" s="320"/>
      <c r="D149" s="321"/>
      <c r="E149" s="321"/>
      <c r="F149" s="321"/>
      <c r="G149" s="321"/>
      <c r="H149" s="133"/>
      <c r="I149" s="133"/>
      <c r="J149" s="133"/>
      <c r="K149" s="133"/>
      <c r="L149" s="133"/>
      <c r="M149" s="133"/>
      <c r="N149" s="132"/>
      <c r="O149" s="132"/>
      <c r="P149" s="132"/>
      <c r="Q149" s="132"/>
      <c r="R149" s="133"/>
      <c r="S149" s="133"/>
      <c r="T149" s="133"/>
      <c r="U149" s="133"/>
      <c r="V149" s="133"/>
      <c r="W149" s="133"/>
      <c r="X149" s="133"/>
      <c r="Y149" s="133"/>
      <c r="Z149" s="127"/>
      <c r="AA149" s="127"/>
      <c r="AB149" s="127"/>
      <c r="AC149" s="127"/>
      <c r="AD149" s="127"/>
      <c r="AE149" s="127"/>
      <c r="AF149" s="127"/>
      <c r="AG149" s="127" t="s">
        <v>131</v>
      </c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</row>
    <row r="150" spans="1:60" ht="22.5" outlineLevel="1" x14ac:dyDescent="0.2">
      <c r="A150" s="141">
        <v>29</v>
      </c>
      <c r="B150" s="142" t="s">
        <v>270</v>
      </c>
      <c r="C150" s="326" t="s">
        <v>271</v>
      </c>
      <c r="D150" s="327" t="s">
        <v>148</v>
      </c>
      <c r="E150" s="328">
        <v>461.74329999999998</v>
      </c>
      <c r="F150" s="144"/>
      <c r="G150" s="329">
        <f>ROUND(E150*F150,2)</f>
        <v>0</v>
      </c>
      <c r="H150" s="144"/>
      <c r="I150" s="145">
        <f>ROUND(E150*H150,2)</f>
        <v>0</v>
      </c>
      <c r="J150" s="144"/>
      <c r="K150" s="145">
        <f>ROUND(E150*J150,2)</f>
        <v>0</v>
      </c>
      <c r="L150" s="145">
        <v>21</v>
      </c>
      <c r="M150" s="145">
        <f>G150*(1+L150/100)</f>
        <v>0</v>
      </c>
      <c r="N150" s="143">
        <v>5.0000000000000001E-4</v>
      </c>
      <c r="O150" s="143">
        <f>ROUND(E150*N150,2)</f>
        <v>0.23</v>
      </c>
      <c r="P150" s="143">
        <v>0</v>
      </c>
      <c r="Q150" s="143">
        <f>ROUND(E150*P150,2)</f>
        <v>0</v>
      </c>
      <c r="R150" s="145" t="s">
        <v>172</v>
      </c>
      <c r="S150" s="145" t="s">
        <v>123</v>
      </c>
      <c r="T150" s="146" t="s">
        <v>123</v>
      </c>
      <c r="U150" s="133">
        <v>0.08</v>
      </c>
      <c r="V150" s="133">
        <f>ROUND(E150*U150,2)</f>
        <v>36.94</v>
      </c>
      <c r="W150" s="133"/>
      <c r="X150" s="133" t="s">
        <v>124</v>
      </c>
      <c r="Y150" s="133" t="s">
        <v>125</v>
      </c>
      <c r="Z150" s="127"/>
      <c r="AA150" s="127"/>
      <c r="AB150" s="127"/>
      <c r="AC150" s="127"/>
      <c r="AD150" s="127"/>
      <c r="AE150" s="127"/>
      <c r="AF150" s="127"/>
      <c r="AG150" s="127" t="s">
        <v>126</v>
      </c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</row>
    <row r="151" spans="1:60" outlineLevel="2" x14ac:dyDescent="0.2">
      <c r="A151" s="130"/>
      <c r="B151" s="131"/>
      <c r="C151" s="332" t="s">
        <v>272</v>
      </c>
      <c r="D151" s="333"/>
      <c r="E151" s="334">
        <v>461.74329999999998</v>
      </c>
      <c r="F151" s="335"/>
      <c r="G151" s="335"/>
      <c r="H151" s="133"/>
      <c r="I151" s="133"/>
      <c r="J151" s="133"/>
      <c r="K151" s="133"/>
      <c r="L151" s="133"/>
      <c r="M151" s="133"/>
      <c r="N151" s="132"/>
      <c r="O151" s="132"/>
      <c r="P151" s="132"/>
      <c r="Q151" s="132"/>
      <c r="R151" s="133"/>
      <c r="S151" s="133"/>
      <c r="T151" s="133"/>
      <c r="U151" s="133"/>
      <c r="V151" s="133"/>
      <c r="W151" s="133"/>
      <c r="X151" s="133"/>
      <c r="Y151" s="133"/>
      <c r="Z151" s="127"/>
      <c r="AA151" s="127"/>
      <c r="AB151" s="127"/>
      <c r="AC151" s="127"/>
      <c r="AD151" s="127"/>
      <c r="AE151" s="127"/>
      <c r="AF151" s="127"/>
      <c r="AG151" s="127" t="s">
        <v>130</v>
      </c>
      <c r="AH151" s="127">
        <v>0</v>
      </c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</row>
    <row r="152" spans="1:60" outlineLevel="2" x14ac:dyDescent="0.2">
      <c r="A152" s="130"/>
      <c r="B152" s="131"/>
      <c r="C152" s="320"/>
      <c r="D152" s="321"/>
      <c r="E152" s="321"/>
      <c r="F152" s="321"/>
      <c r="G152" s="321"/>
      <c r="H152" s="133"/>
      <c r="I152" s="133"/>
      <c r="J152" s="133"/>
      <c r="K152" s="133"/>
      <c r="L152" s="133"/>
      <c r="M152" s="133"/>
      <c r="N152" s="132"/>
      <c r="O152" s="132"/>
      <c r="P152" s="132"/>
      <c r="Q152" s="132"/>
      <c r="R152" s="133"/>
      <c r="S152" s="133"/>
      <c r="T152" s="133"/>
      <c r="U152" s="133"/>
      <c r="V152" s="133"/>
      <c r="W152" s="133"/>
      <c r="X152" s="133"/>
      <c r="Y152" s="133"/>
      <c r="Z152" s="127"/>
      <c r="AA152" s="127"/>
      <c r="AB152" s="127"/>
      <c r="AC152" s="127"/>
      <c r="AD152" s="127"/>
      <c r="AE152" s="127"/>
      <c r="AF152" s="127"/>
      <c r="AG152" s="127" t="s">
        <v>131</v>
      </c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</row>
    <row r="153" spans="1:60" outlineLevel="1" x14ac:dyDescent="0.2">
      <c r="A153" s="141">
        <v>30</v>
      </c>
      <c r="B153" s="142" t="s">
        <v>273</v>
      </c>
      <c r="C153" s="326" t="s">
        <v>274</v>
      </c>
      <c r="D153" s="327" t="s">
        <v>148</v>
      </c>
      <c r="E153" s="328">
        <v>100.4226</v>
      </c>
      <c r="F153" s="144"/>
      <c r="G153" s="329">
        <f>ROUND(E153*F153,2)</f>
        <v>0</v>
      </c>
      <c r="H153" s="144"/>
      <c r="I153" s="145">
        <f>ROUND(E153*H153,2)</f>
        <v>0</v>
      </c>
      <c r="J153" s="144"/>
      <c r="K153" s="145">
        <f>ROUND(E153*J153,2)</f>
        <v>0</v>
      </c>
      <c r="L153" s="145">
        <v>21</v>
      </c>
      <c r="M153" s="145">
        <f>G153*(1+L153/100)</f>
        <v>0</v>
      </c>
      <c r="N153" s="143">
        <v>2.5999999999999998E-4</v>
      </c>
      <c r="O153" s="143">
        <f>ROUND(E153*N153,2)</f>
        <v>0.03</v>
      </c>
      <c r="P153" s="143">
        <v>0</v>
      </c>
      <c r="Q153" s="143">
        <f>ROUND(E153*P153,2)</f>
        <v>0</v>
      </c>
      <c r="R153" s="145" t="s">
        <v>275</v>
      </c>
      <c r="S153" s="145" t="s">
        <v>123</v>
      </c>
      <c r="T153" s="146" t="s">
        <v>123</v>
      </c>
      <c r="U153" s="133">
        <v>9.5000000000000001E-2</v>
      </c>
      <c r="V153" s="133">
        <f>ROUND(E153*U153,2)</f>
        <v>9.5399999999999991</v>
      </c>
      <c r="W153" s="133"/>
      <c r="X153" s="133" t="s">
        <v>124</v>
      </c>
      <c r="Y153" s="133" t="s">
        <v>125</v>
      </c>
      <c r="Z153" s="127"/>
      <c r="AA153" s="127"/>
      <c r="AB153" s="127"/>
      <c r="AC153" s="127"/>
      <c r="AD153" s="127"/>
      <c r="AE153" s="127"/>
      <c r="AF153" s="127"/>
      <c r="AG153" s="127" t="s">
        <v>126</v>
      </c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</row>
    <row r="154" spans="1:60" outlineLevel="2" x14ac:dyDescent="0.2">
      <c r="A154" s="130"/>
      <c r="B154" s="131"/>
      <c r="C154" s="332" t="s">
        <v>276</v>
      </c>
      <c r="D154" s="333"/>
      <c r="E154" s="334"/>
      <c r="F154" s="335"/>
      <c r="G154" s="335"/>
      <c r="H154" s="133"/>
      <c r="I154" s="133"/>
      <c r="J154" s="133"/>
      <c r="K154" s="133"/>
      <c r="L154" s="133"/>
      <c r="M154" s="133"/>
      <c r="N154" s="132"/>
      <c r="O154" s="132"/>
      <c r="P154" s="132"/>
      <c r="Q154" s="132"/>
      <c r="R154" s="133"/>
      <c r="S154" s="133"/>
      <c r="T154" s="133"/>
      <c r="U154" s="133"/>
      <c r="V154" s="133"/>
      <c r="W154" s="133"/>
      <c r="X154" s="133"/>
      <c r="Y154" s="133"/>
      <c r="Z154" s="127"/>
      <c r="AA154" s="127"/>
      <c r="AB154" s="127"/>
      <c r="AC154" s="127"/>
      <c r="AD154" s="127"/>
      <c r="AE154" s="127"/>
      <c r="AF154" s="127"/>
      <c r="AG154" s="127" t="s">
        <v>130</v>
      </c>
      <c r="AH154" s="127">
        <v>0</v>
      </c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</row>
    <row r="155" spans="1:60" outlineLevel="3" x14ac:dyDescent="0.2">
      <c r="A155" s="130"/>
      <c r="B155" s="131"/>
      <c r="C155" s="332" t="s">
        <v>277</v>
      </c>
      <c r="D155" s="333"/>
      <c r="E155" s="334">
        <v>100.4226</v>
      </c>
      <c r="F155" s="335"/>
      <c r="G155" s="335"/>
      <c r="H155" s="133"/>
      <c r="I155" s="133"/>
      <c r="J155" s="133"/>
      <c r="K155" s="133"/>
      <c r="L155" s="133"/>
      <c r="M155" s="133"/>
      <c r="N155" s="132"/>
      <c r="O155" s="132"/>
      <c r="P155" s="132"/>
      <c r="Q155" s="132"/>
      <c r="R155" s="133"/>
      <c r="S155" s="133"/>
      <c r="T155" s="133"/>
      <c r="U155" s="133"/>
      <c r="V155" s="133"/>
      <c r="W155" s="133"/>
      <c r="X155" s="133"/>
      <c r="Y155" s="133"/>
      <c r="Z155" s="127"/>
      <c r="AA155" s="127"/>
      <c r="AB155" s="127"/>
      <c r="AC155" s="127"/>
      <c r="AD155" s="127"/>
      <c r="AE155" s="127"/>
      <c r="AF155" s="127"/>
      <c r="AG155" s="127" t="s">
        <v>130</v>
      </c>
      <c r="AH155" s="127">
        <v>0</v>
      </c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</row>
    <row r="156" spans="1:60" outlineLevel="2" x14ac:dyDescent="0.2">
      <c r="A156" s="130"/>
      <c r="B156" s="131"/>
      <c r="C156" s="320"/>
      <c r="D156" s="321"/>
      <c r="E156" s="321"/>
      <c r="F156" s="321"/>
      <c r="G156" s="321"/>
      <c r="H156" s="133"/>
      <c r="I156" s="133"/>
      <c r="J156" s="133"/>
      <c r="K156" s="133"/>
      <c r="L156" s="133"/>
      <c r="M156" s="133"/>
      <c r="N156" s="132"/>
      <c r="O156" s="132"/>
      <c r="P156" s="132"/>
      <c r="Q156" s="132"/>
      <c r="R156" s="133"/>
      <c r="S156" s="133"/>
      <c r="T156" s="133"/>
      <c r="U156" s="133"/>
      <c r="V156" s="133"/>
      <c r="W156" s="133"/>
      <c r="X156" s="133"/>
      <c r="Y156" s="133"/>
      <c r="Z156" s="127"/>
      <c r="AA156" s="127"/>
      <c r="AB156" s="127"/>
      <c r="AC156" s="127"/>
      <c r="AD156" s="127"/>
      <c r="AE156" s="127"/>
      <c r="AF156" s="127"/>
      <c r="AG156" s="127" t="s">
        <v>131</v>
      </c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</row>
    <row r="157" spans="1:60" outlineLevel="1" x14ac:dyDescent="0.2">
      <c r="A157" s="141">
        <v>31</v>
      </c>
      <c r="B157" s="142" t="s">
        <v>278</v>
      </c>
      <c r="C157" s="326" t="s">
        <v>279</v>
      </c>
      <c r="D157" s="327" t="s">
        <v>148</v>
      </c>
      <c r="E157" s="328">
        <v>100.4226</v>
      </c>
      <c r="F157" s="144"/>
      <c r="G157" s="329">
        <f>ROUND(E157*F157,2)</f>
        <v>0</v>
      </c>
      <c r="H157" s="144"/>
      <c r="I157" s="145">
        <f>ROUND(E157*H157,2)</f>
        <v>0</v>
      </c>
      <c r="J157" s="144"/>
      <c r="K157" s="145">
        <f>ROUND(E157*J157,2)</f>
        <v>0</v>
      </c>
      <c r="L157" s="145">
        <v>21</v>
      </c>
      <c r="M157" s="145">
        <f>G157*(1+L157/100)</f>
        <v>0</v>
      </c>
      <c r="N157" s="143">
        <v>3.7799999999999999E-3</v>
      </c>
      <c r="O157" s="143">
        <f>ROUND(E157*N157,2)</f>
        <v>0.38</v>
      </c>
      <c r="P157" s="143">
        <v>0</v>
      </c>
      <c r="Q157" s="143">
        <f>ROUND(E157*P157,2)</f>
        <v>0</v>
      </c>
      <c r="R157" s="145" t="s">
        <v>275</v>
      </c>
      <c r="S157" s="145" t="s">
        <v>123</v>
      </c>
      <c r="T157" s="146" t="s">
        <v>123</v>
      </c>
      <c r="U157" s="133">
        <v>0.38500000000000001</v>
      </c>
      <c r="V157" s="133">
        <f>ROUND(E157*U157,2)</f>
        <v>38.659999999999997</v>
      </c>
      <c r="W157" s="133"/>
      <c r="X157" s="133" t="s">
        <v>124</v>
      </c>
      <c r="Y157" s="133" t="s">
        <v>125</v>
      </c>
      <c r="Z157" s="127"/>
      <c r="AA157" s="127"/>
      <c r="AB157" s="127"/>
      <c r="AC157" s="127"/>
      <c r="AD157" s="127"/>
      <c r="AE157" s="127"/>
      <c r="AF157" s="127"/>
      <c r="AG157" s="127" t="s">
        <v>126</v>
      </c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</row>
    <row r="158" spans="1:60" outlineLevel="2" x14ac:dyDescent="0.2">
      <c r="A158" s="130"/>
      <c r="B158" s="131"/>
      <c r="C158" s="332" t="s">
        <v>280</v>
      </c>
      <c r="D158" s="333"/>
      <c r="E158" s="334"/>
      <c r="F158" s="335"/>
      <c r="G158" s="335"/>
      <c r="H158" s="133"/>
      <c r="I158" s="133"/>
      <c r="J158" s="133"/>
      <c r="K158" s="133"/>
      <c r="L158" s="133"/>
      <c r="M158" s="133"/>
      <c r="N158" s="132"/>
      <c r="O158" s="132"/>
      <c r="P158" s="132"/>
      <c r="Q158" s="132"/>
      <c r="R158" s="133"/>
      <c r="S158" s="133"/>
      <c r="T158" s="133"/>
      <c r="U158" s="133"/>
      <c r="V158" s="133"/>
      <c r="W158" s="133"/>
      <c r="X158" s="133"/>
      <c r="Y158" s="133"/>
      <c r="Z158" s="127"/>
      <c r="AA158" s="127"/>
      <c r="AB158" s="127"/>
      <c r="AC158" s="127"/>
      <c r="AD158" s="127"/>
      <c r="AE158" s="127"/>
      <c r="AF158" s="127"/>
      <c r="AG158" s="127" t="s">
        <v>130</v>
      </c>
      <c r="AH158" s="127">
        <v>0</v>
      </c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</row>
    <row r="159" spans="1:60" ht="33.75" outlineLevel="3" x14ac:dyDescent="0.2">
      <c r="A159" s="130"/>
      <c r="B159" s="131"/>
      <c r="C159" s="332" t="s">
        <v>281</v>
      </c>
      <c r="D159" s="333"/>
      <c r="E159" s="334">
        <v>88.941599999999994</v>
      </c>
      <c r="F159" s="335"/>
      <c r="G159" s="335"/>
      <c r="H159" s="133"/>
      <c r="I159" s="133"/>
      <c r="J159" s="133"/>
      <c r="K159" s="133"/>
      <c r="L159" s="133"/>
      <c r="M159" s="133"/>
      <c r="N159" s="132"/>
      <c r="O159" s="132"/>
      <c r="P159" s="132"/>
      <c r="Q159" s="132"/>
      <c r="R159" s="133"/>
      <c r="S159" s="133"/>
      <c r="T159" s="133"/>
      <c r="U159" s="133"/>
      <c r="V159" s="133"/>
      <c r="W159" s="133"/>
      <c r="X159" s="133"/>
      <c r="Y159" s="133"/>
      <c r="Z159" s="127"/>
      <c r="AA159" s="127"/>
      <c r="AB159" s="127"/>
      <c r="AC159" s="127"/>
      <c r="AD159" s="127"/>
      <c r="AE159" s="127"/>
      <c r="AF159" s="127"/>
      <c r="AG159" s="127" t="s">
        <v>130</v>
      </c>
      <c r="AH159" s="127">
        <v>0</v>
      </c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</row>
    <row r="160" spans="1:60" outlineLevel="3" x14ac:dyDescent="0.2">
      <c r="A160" s="130"/>
      <c r="B160" s="131"/>
      <c r="C160" s="332" t="s">
        <v>282</v>
      </c>
      <c r="D160" s="333"/>
      <c r="E160" s="334">
        <v>11.481</v>
      </c>
      <c r="F160" s="335"/>
      <c r="G160" s="335"/>
      <c r="H160" s="133"/>
      <c r="I160" s="133"/>
      <c r="J160" s="133"/>
      <c r="K160" s="133"/>
      <c r="L160" s="133"/>
      <c r="M160" s="133"/>
      <c r="N160" s="132"/>
      <c r="O160" s="132"/>
      <c r="P160" s="132"/>
      <c r="Q160" s="132"/>
      <c r="R160" s="133"/>
      <c r="S160" s="133"/>
      <c r="T160" s="133"/>
      <c r="U160" s="133"/>
      <c r="V160" s="133"/>
      <c r="W160" s="133"/>
      <c r="X160" s="133"/>
      <c r="Y160" s="133"/>
      <c r="Z160" s="127"/>
      <c r="AA160" s="127"/>
      <c r="AB160" s="127"/>
      <c r="AC160" s="127"/>
      <c r="AD160" s="127"/>
      <c r="AE160" s="127"/>
      <c r="AF160" s="127"/>
      <c r="AG160" s="127" t="s">
        <v>130</v>
      </c>
      <c r="AH160" s="127">
        <v>0</v>
      </c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</row>
    <row r="161" spans="1:60" outlineLevel="2" x14ac:dyDescent="0.2">
      <c r="A161" s="130"/>
      <c r="B161" s="131"/>
      <c r="C161" s="320"/>
      <c r="D161" s="321"/>
      <c r="E161" s="321"/>
      <c r="F161" s="321"/>
      <c r="G161" s="321"/>
      <c r="H161" s="133"/>
      <c r="I161" s="133"/>
      <c r="J161" s="133"/>
      <c r="K161" s="133"/>
      <c r="L161" s="133"/>
      <c r="M161" s="133"/>
      <c r="N161" s="132"/>
      <c r="O161" s="132"/>
      <c r="P161" s="132"/>
      <c r="Q161" s="132"/>
      <c r="R161" s="133"/>
      <c r="S161" s="133"/>
      <c r="T161" s="133"/>
      <c r="U161" s="133"/>
      <c r="V161" s="133"/>
      <c r="W161" s="133"/>
      <c r="X161" s="133"/>
      <c r="Y161" s="133"/>
      <c r="Z161" s="127"/>
      <c r="AA161" s="127"/>
      <c r="AB161" s="127"/>
      <c r="AC161" s="127"/>
      <c r="AD161" s="127"/>
      <c r="AE161" s="127"/>
      <c r="AF161" s="127"/>
      <c r="AG161" s="127" t="s">
        <v>131</v>
      </c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</row>
    <row r="162" spans="1:60" ht="22.5" outlineLevel="1" x14ac:dyDescent="0.2">
      <c r="A162" s="141">
        <v>32</v>
      </c>
      <c r="B162" s="142" t="s">
        <v>283</v>
      </c>
      <c r="C162" s="326" t="s">
        <v>284</v>
      </c>
      <c r="D162" s="327" t="s">
        <v>285</v>
      </c>
      <c r="E162" s="328">
        <v>371.10665</v>
      </c>
      <c r="F162" s="144"/>
      <c r="G162" s="329">
        <f>ROUND(E162*F162,2)</f>
        <v>0</v>
      </c>
      <c r="H162" s="144"/>
      <c r="I162" s="145">
        <f>ROUND(E162*H162,2)</f>
        <v>0</v>
      </c>
      <c r="J162" s="144"/>
      <c r="K162" s="145">
        <f>ROUND(E162*J162,2)</f>
        <v>0</v>
      </c>
      <c r="L162" s="145">
        <v>21</v>
      </c>
      <c r="M162" s="145">
        <f>G162*(1+L162/100)</f>
        <v>0</v>
      </c>
      <c r="N162" s="143">
        <v>6.6E-4</v>
      </c>
      <c r="O162" s="143">
        <f>ROUND(E162*N162,2)</f>
        <v>0.24</v>
      </c>
      <c r="P162" s="143">
        <v>0</v>
      </c>
      <c r="Q162" s="143">
        <f>ROUND(E162*P162,2)</f>
        <v>0</v>
      </c>
      <c r="R162" s="145" t="s">
        <v>187</v>
      </c>
      <c r="S162" s="145" t="s">
        <v>123</v>
      </c>
      <c r="T162" s="146" t="s">
        <v>123</v>
      </c>
      <c r="U162" s="133">
        <v>0</v>
      </c>
      <c r="V162" s="133">
        <f>ROUND(E162*U162,2)</f>
        <v>0</v>
      </c>
      <c r="W162" s="133"/>
      <c r="X162" s="133" t="s">
        <v>188</v>
      </c>
      <c r="Y162" s="133" t="s">
        <v>125</v>
      </c>
      <c r="Z162" s="127"/>
      <c r="AA162" s="127"/>
      <c r="AB162" s="127"/>
      <c r="AC162" s="127"/>
      <c r="AD162" s="127"/>
      <c r="AE162" s="127"/>
      <c r="AF162" s="127"/>
      <c r="AG162" s="127" t="s">
        <v>189</v>
      </c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</row>
    <row r="163" spans="1:60" outlineLevel="2" x14ac:dyDescent="0.2">
      <c r="A163" s="130"/>
      <c r="B163" s="131"/>
      <c r="C163" s="332" t="s">
        <v>286</v>
      </c>
      <c r="D163" s="333"/>
      <c r="E163" s="334">
        <v>371.10665</v>
      </c>
      <c r="F163" s="335"/>
      <c r="G163" s="335"/>
      <c r="H163" s="133"/>
      <c r="I163" s="133"/>
      <c r="J163" s="133"/>
      <c r="K163" s="133"/>
      <c r="L163" s="133"/>
      <c r="M163" s="133"/>
      <c r="N163" s="132"/>
      <c r="O163" s="132"/>
      <c r="P163" s="132"/>
      <c r="Q163" s="132"/>
      <c r="R163" s="133"/>
      <c r="S163" s="133"/>
      <c r="T163" s="133"/>
      <c r="U163" s="133"/>
      <c r="V163" s="133"/>
      <c r="W163" s="133"/>
      <c r="X163" s="133"/>
      <c r="Y163" s="133"/>
      <c r="Z163" s="127"/>
      <c r="AA163" s="127"/>
      <c r="AB163" s="127"/>
      <c r="AC163" s="127"/>
      <c r="AD163" s="127"/>
      <c r="AE163" s="127"/>
      <c r="AF163" s="127"/>
      <c r="AG163" s="127" t="s">
        <v>130</v>
      </c>
      <c r="AH163" s="127">
        <v>0</v>
      </c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</row>
    <row r="164" spans="1:60" outlineLevel="2" x14ac:dyDescent="0.2">
      <c r="A164" s="130"/>
      <c r="B164" s="131"/>
      <c r="C164" s="320"/>
      <c r="D164" s="321"/>
      <c r="E164" s="321"/>
      <c r="F164" s="321"/>
      <c r="G164" s="321"/>
      <c r="H164" s="133"/>
      <c r="I164" s="133"/>
      <c r="J164" s="133"/>
      <c r="K164" s="133"/>
      <c r="L164" s="133"/>
      <c r="M164" s="133"/>
      <c r="N164" s="132"/>
      <c r="O164" s="132"/>
      <c r="P164" s="132"/>
      <c r="Q164" s="132"/>
      <c r="R164" s="133"/>
      <c r="S164" s="133"/>
      <c r="T164" s="133"/>
      <c r="U164" s="133"/>
      <c r="V164" s="133"/>
      <c r="W164" s="133"/>
      <c r="X164" s="133"/>
      <c r="Y164" s="133"/>
      <c r="Z164" s="127"/>
      <c r="AA164" s="127"/>
      <c r="AB164" s="127"/>
      <c r="AC164" s="127"/>
      <c r="AD164" s="127"/>
      <c r="AE164" s="127"/>
      <c r="AF164" s="127"/>
      <c r="AG164" s="127" t="s">
        <v>131</v>
      </c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</row>
    <row r="165" spans="1:60" outlineLevel="1" x14ac:dyDescent="0.2">
      <c r="A165" s="141">
        <v>33</v>
      </c>
      <c r="B165" s="142" t="s">
        <v>287</v>
      </c>
      <c r="C165" s="326" t="s">
        <v>288</v>
      </c>
      <c r="D165" s="327" t="s">
        <v>289</v>
      </c>
      <c r="E165" s="328">
        <v>222.66399000000001</v>
      </c>
      <c r="F165" s="144"/>
      <c r="G165" s="329">
        <f>ROUND(E165*F165,2)</f>
        <v>0</v>
      </c>
      <c r="H165" s="144"/>
      <c r="I165" s="145">
        <f>ROUND(E165*H165,2)</f>
        <v>0</v>
      </c>
      <c r="J165" s="144"/>
      <c r="K165" s="145">
        <f>ROUND(E165*J165,2)</f>
        <v>0</v>
      </c>
      <c r="L165" s="145">
        <v>21</v>
      </c>
      <c r="M165" s="145">
        <f>G165*(1+L165/100)</f>
        <v>0</v>
      </c>
      <c r="N165" s="143">
        <v>1E-3</v>
      </c>
      <c r="O165" s="143">
        <f>ROUND(E165*N165,2)</f>
        <v>0.22</v>
      </c>
      <c r="P165" s="143">
        <v>0</v>
      </c>
      <c r="Q165" s="143">
        <f>ROUND(E165*P165,2)</f>
        <v>0</v>
      </c>
      <c r="R165" s="145" t="s">
        <v>187</v>
      </c>
      <c r="S165" s="145" t="s">
        <v>123</v>
      </c>
      <c r="T165" s="146" t="s">
        <v>123</v>
      </c>
      <c r="U165" s="133">
        <v>0</v>
      </c>
      <c r="V165" s="133">
        <f>ROUND(E165*U165,2)</f>
        <v>0</v>
      </c>
      <c r="W165" s="133"/>
      <c r="X165" s="133" t="s">
        <v>188</v>
      </c>
      <c r="Y165" s="133" t="s">
        <v>125</v>
      </c>
      <c r="Z165" s="127"/>
      <c r="AA165" s="127"/>
      <c r="AB165" s="127"/>
      <c r="AC165" s="127"/>
      <c r="AD165" s="127"/>
      <c r="AE165" s="127"/>
      <c r="AF165" s="127"/>
      <c r="AG165" s="127" t="s">
        <v>189</v>
      </c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</row>
    <row r="166" spans="1:60" outlineLevel="2" x14ac:dyDescent="0.2">
      <c r="A166" s="130"/>
      <c r="B166" s="131"/>
      <c r="C166" s="332" t="s">
        <v>290</v>
      </c>
      <c r="D166" s="333"/>
      <c r="E166" s="334">
        <v>222.66399000000001</v>
      </c>
      <c r="F166" s="335"/>
      <c r="G166" s="335"/>
      <c r="H166" s="133"/>
      <c r="I166" s="133"/>
      <c r="J166" s="133"/>
      <c r="K166" s="133"/>
      <c r="L166" s="133"/>
      <c r="M166" s="133"/>
      <c r="N166" s="132"/>
      <c r="O166" s="132"/>
      <c r="P166" s="132"/>
      <c r="Q166" s="132"/>
      <c r="R166" s="133"/>
      <c r="S166" s="133"/>
      <c r="T166" s="133"/>
      <c r="U166" s="133"/>
      <c r="V166" s="133"/>
      <c r="W166" s="133"/>
      <c r="X166" s="133"/>
      <c r="Y166" s="133"/>
      <c r="Z166" s="127"/>
      <c r="AA166" s="127"/>
      <c r="AB166" s="127"/>
      <c r="AC166" s="127"/>
      <c r="AD166" s="127"/>
      <c r="AE166" s="127"/>
      <c r="AF166" s="127"/>
      <c r="AG166" s="127" t="s">
        <v>130</v>
      </c>
      <c r="AH166" s="127">
        <v>0</v>
      </c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</row>
    <row r="167" spans="1:60" outlineLevel="2" x14ac:dyDescent="0.2">
      <c r="A167" s="130"/>
      <c r="B167" s="131"/>
      <c r="C167" s="320"/>
      <c r="D167" s="321"/>
      <c r="E167" s="321"/>
      <c r="F167" s="321"/>
      <c r="G167" s="321"/>
      <c r="H167" s="133"/>
      <c r="I167" s="133"/>
      <c r="J167" s="133"/>
      <c r="K167" s="133"/>
      <c r="L167" s="133"/>
      <c r="M167" s="133"/>
      <c r="N167" s="132"/>
      <c r="O167" s="132"/>
      <c r="P167" s="132"/>
      <c r="Q167" s="132"/>
      <c r="R167" s="133"/>
      <c r="S167" s="133"/>
      <c r="T167" s="133"/>
      <c r="U167" s="133"/>
      <c r="V167" s="133"/>
      <c r="W167" s="133"/>
      <c r="X167" s="133"/>
      <c r="Y167" s="133"/>
      <c r="Z167" s="127"/>
      <c r="AA167" s="127"/>
      <c r="AB167" s="127"/>
      <c r="AC167" s="127"/>
      <c r="AD167" s="127"/>
      <c r="AE167" s="127"/>
      <c r="AF167" s="127"/>
      <c r="AG167" s="127" t="s">
        <v>131</v>
      </c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</row>
    <row r="168" spans="1:60" ht="22.5" outlineLevel="1" x14ac:dyDescent="0.2">
      <c r="A168" s="141">
        <v>34</v>
      </c>
      <c r="B168" s="142" t="s">
        <v>291</v>
      </c>
      <c r="C168" s="326" t="s">
        <v>292</v>
      </c>
      <c r="D168" s="327" t="s">
        <v>289</v>
      </c>
      <c r="E168" s="328">
        <v>724.28099999999995</v>
      </c>
      <c r="F168" s="144"/>
      <c r="G168" s="329">
        <f>ROUND(E168*F168,2)</f>
        <v>0</v>
      </c>
      <c r="H168" s="144"/>
      <c r="I168" s="145">
        <f>ROUND(E168*H168,2)</f>
        <v>0</v>
      </c>
      <c r="J168" s="144"/>
      <c r="K168" s="145">
        <f>ROUND(E168*J168,2)</f>
        <v>0</v>
      </c>
      <c r="L168" s="145">
        <v>21</v>
      </c>
      <c r="M168" s="145">
        <f>G168*(1+L168/100)</f>
        <v>0</v>
      </c>
      <c r="N168" s="143">
        <v>1E-3</v>
      </c>
      <c r="O168" s="143">
        <f>ROUND(E168*N168,2)</f>
        <v>0.72</v>
      </c>
      <c r="P168" s="143">
        <v>0</v>
      </c>
      <c r="Q168" s="143">
        <f>ROUND(E168*P168,2)</f>
        <v>0</v>
      </c>
      <c r="R168" s="145" t="s">
        <v>187</v>
      </c>
      <c r="S168" s="145" t="s">
        <v>123</v>
      </c>
      <c r="T168" s="146" t="s">
        <v>123</v>
      </c>
      <c r="U168" s="133">
        <v>0</v>
      </c>
      <c r="V168" s="133">
        <f>ROUND(E168*U168,2)</f>
        <v>0</v>
      </c>
      <c r="W168" s="133"/>
      <c r="X168" s="133" t="s">
        <v>188</v>
      </c>
      <c r="Y168" s="133" t="s">
        <v>125</v>
      </c>
      <c r="Z168" s="127"/>
      <c r="AA168" s="127"/>
      <c r="AB168" s="127"/>
      <c r="AC168" s="127"/>
      <c r="AD168" s="127"/>
      <c r="AE168" s="127"/>
      <c r="AF168" s="127"/>
      <c r="AG168" s="127" t="s">
        <v>189</v>
      </c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</row>
    <row r="169" spans="1:60" outlineLevel="2" x14ac:dyDescent="0.2">
      <c r="A169" s="130"/>
      <c r="B169" s="131"/>
      <c r="C169" s="332" t="s">
        <v>293</v>
      </c>
      <c r="D169" s="333"/>
      <c r="E169" s="334">
        <v>724.28099999999995</v>
      </c>
      <c r="F169" s="335"/>
      <c r="G169" s="335"/>
      <c r="H169" s="133"/>
      <c r="I169" s="133"/>
      <c r="J169" s="133"/>
      <c r="K169" s="133"/>
      <c r="L169" s="133"/>
      <c r="M169" s="133"/>
      <c r="N169" s="132"/>
      <c r="O169" s="132"/>
      <c r="P169" s="132"/>
      <c r="Q169" s="132"/>
      <c r="R169" s="133"/>
      <c r="S169" s="133"/>
      <c r="T169" s="133"/>
      <c r="U169" s="133"/>
      <c r="V169" s="133"/>
      <c r="W169" s="133"/>
      <c r="X169" s="133"/>
      <c r="Y169" s="133"/>
      <c r="Z169" s="127"/>
      <c r="AA169" s="127"/>
      <c r="AB169" s="127"/>
      <c r="AC169" s="127"/>
      <c r="AD169" s="127"/>
      <c r="AE169" s="127"/>
      <c r="AF169" s="127"/>
      <c r="AG169" s="127" t="s">
        <v>130</v>
      </c>
      <c r="AH169" s="127">
        <v>0</v>
      </c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</row>
    <row r="170" spans="1:60" outlineLevel="2" x14ac:dyDescent="0.2">
      <c r="A170" s="130"/>
      <c r="B170" s="131"/>
      <c r="C170" s="320"/>
      <c r="D170" s="321"/>
      <c r="E170" s="321"/>
      <c r="F170" s="321"/>
      <c r="G170" s="321"/>
      <c r="H170" s="133"/>
      <c r="I170" s="133"/>
      <c r="J170" s="133"/>
      <c r="K170" s="133"/>
      <c r="L170" s="133"/>
      <c r="M170" s="133"/>
      <c r="N170" s="132"/>
      <c r="O170" s="132"/>
      <c r="P170" s="132"/>
      <c r="Q170" s="132"/>
      <c r="R170" s="133"/>
      <c r="S170" s="133"/>
      <c r="T170" s="133"/>
      <c r="U170" s="133"/>
      <c r="V170" s="133"/>
      <c r="W170" s="133"/>
      <c r="X170" s="133"/>
      <c r="Y170" s="133"/>
      <c r="Z170" s="127"/>
      <c r="AA170" s="127"/>
      <c r="AB170" s="127"/>
      <c r="AC170" s="127"/>
      <c r="AD170" s="127"/>
      <c r="AE170" s="127"/>
      <c r="AF170" s="127"/>
      <c r="AG170" s="127" t="s">
        <v>131</v>
      </c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</row>
    <row r="171" spans="1:60" x14ac:dyDescent="0.2">
      <c r="A171" s="135" t="s">
        <v>117</v>
      </c>
      <c r="B171" s="136" t="s">
        <v>56</v>
      </c>
      <c r="C171" s="322" t="s">
        <v>57</v>
      </c>
      <c r="D171" s="323"/>
      <c r="E171" s="324"/>
      <c r="F171" s="325"/>
      <c r="G171" s="325">
        <f>SUMIF(AG172:AG179,"&lt;&gt;NOR",G172:G179)</f>
        <v>0</v>
      </c>
      <c r="H171" s="139"/>
      <c r="I171" s="139">
        <f>SUM(I172:I179)</f>
        <v>0</v>
      </c>
      <c r="J171" s="139"/>
      <c r="K171" s="139">
        <f>SUM(K172:K179)</f>
        <v>0</v>
      </c>
      <c r="L171" s="139"/>
      <c r="M171" s="139">
        <f>SUM(M172:M179)</f>
        <v>0</v>
      </c>
      <c r="N171" s="138"/>
      <c r="O171" s="138">
        <f>SUM(O172:O179)</f>
        <v>3.69</v>
      </c>
      <c r="P171" s="138"/>
      <c r="Q171" s="138">
        <f>SUM(Q172:Q179)</f>
        <v>0</v>
      </c>
      <c r="R171" s="139"/>
      <c r="S171" s="139"/>
      <c r="T171" s="140"/>
      <c r="U171" s="134"/>
      <c r="V171" s="134">
        <f>SUM(V172:V179)</f>
        <v>8.07</v>
      </c>
      <c r="W171" s="134"/>
      <c r="X171" s="134"/>
      <c r="Y171" s="134"/>
      <c r="AG171" t="s">
        <v>118</v>
      </c>
    </row>
    <row r="172" spans="1:60" outlineLevel="1" x14ac:dyDescent="0.2">
      <c r="A172" s="141">
        <v>35</v>
      </c>
      <c r="B172" s="142" t="s">
        <v>294</v>
      </c>
      <c r="C172" s="326" t="s">
        <v>295</v>
      </c>
      <c r="D172" s="327" t="s">
        <v>148</v>
      </c>
      <c r="E172" s="328">
        <v>6.0250000000000004</v>
      </c>
      <c r="F172" s="144"/>
      <c r="G172" s="329">
        <f>ROUND(E172*F172,2)</f>
        <v>0</v>
      </c>
      <c r="H172" s="144"/>
      <c r="I172" s="145">
        <f>ROUND(E172*H172,2)</f>
        <v>0</v>
      </c>
      <c r="J172" s="144"/>
      <c r="K172" s="145">
        <f>ROUND(E172*J172,2)</f>
        <v>0</v>
      </c>
      <c r="L172" s="145">
        <v>21</v>
      </c>
      <c r="M172" s="145">
        <f>G172*(1+L172/100)</f>
        <v>0</v>
      </c>
      <c r="N172" s="143">
        <v>0.59209999999999996</v>
      </c>
      <c r="O172" s="143">
        <f>ROUND(E172*N172,2)</f>
        <v>3.57</v>
      </c>
      <c r="P172" s="143">
        <v>0</v>
      </c>
      <c r="Q172" s="143">
        <f>ROUND(E172*P172,2)</f>
        <v>0</v>
      </c>
      <c r="R172" s="145" t="s">
        <v>172</v>
      </c>
      <c r="S172" s="145" t="s">
        <v>123</v>
      </c>
      <c r="T172" s="146" t="s">
        <v>123</v>
      </c>
      <c r="U172" s="133">
        <v>0.83399999999999996</v>
      </c>
      <c r="V172" s="133">
        <f>ROUND(E172*U172,2)</f>
        <v>5.0199999999999996</v>
      </c>
      <c r="W172" s="133"/>
      <c r="X172" s="133" t="s">
        <v>124</v>
      </c>
      <c r="Y172" s="133" t="s">
        <v>125</v>
      </c>
      <c r="Z172" s="127"/>
      <c r="AA172" s="127"/>
      <c r="AB172" s="127"/>
      <c r="AC172" s="127"/>
      <c r="AD172" s="127"/>
      <c r="AE172" s="127"/>
      <c r="AF172" s="127"/>
      <c r="AG172" s="127" t="s">
        <v>126</v>
      </c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</row>
    <row r="173" spans="1:60" outlineLevel="2" x14ac:dyDescent="0.2">
      <c r="A173" s="130"/>
      <c r="B173" s="131"/>
      <c r="C173" s="330" t="s">
        <v>296</v>
      </c>
      <c r="D173" s="331"/>
      <c r="E173" s="331"/>
      <c r="F173" s="331"/>
      <c r="G173" s="331"/>
      <c r="H173" s="133"/>
      <c r="I173" s="133"/>
      <c r="J173" s="133"/>
      <c r="K173" s="133"/>
      <c r="L173" s="133"/>
      <c r="M173" s="133"/>
      <c r="N173" s="132"/>
      <c r="O173" s="132"/>
      <c r="P173" s="132"/>
      <c r="Q173" s="132"/>
      <c r="R173" s="133"/>
      <c r="S173" s="133"/>
      <c r="T173" s="133"/>
      <c r="U173" s="133"/>
      <c r="V173" s="133"/>
      <c r="W173" s="133"/>
      <c r="X173" s="133"/>
      <c r="Y173" s="133"/>
      <c r="Z173" s="127"/>
      <c r="AA173" s="127"/>
      <c r="AB173" s="127"/>
      <c r="AC173" s="127"/>
      <c r="AD173" s="127"/>
      <c r="AE173" s="127"/>
      <c r="AF173" s="127"/>
      <c r="AG173" s="127" t="s">
        <v>128</v>
      </c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</row>
    <row r="174" spans="1:60" outlineLevel="2" x14ac:dyDescent="0.2">
      <c r="A174" s="130"/>
      <c r="B174" s="131"/>
      <c r="C174" s="332" t="s">
        <v>297</v>
      </c>
      <c r="D174" s="333"/>
      <c r="E174" s="334">
        <v>6.0250000000000004</v>
      </c>
      <c r="F174" s="335"/>
      <c r="G174" s="335"/>
      <c r="H174" s="133"/>
      <c r="I174" s="133"/>
      <c r="J174" s="133"/>
      <c r="K174" s="133"/>
      <c r="L174" s="133"/>
      <c r="M174" s="133"/>
      <c r="N174" s="132"/>
      <c r="O174" s="132"/>
      <c r="P174" s="132"/>
      <c r="Q174" s="132"/>
      <c r="R174" s="133"/>
      <c r="S174" s="133"/>
      <c r="T174" s="133"/>
      <c r="U174" s="133"/>
      <c r="V174" s="133"/>
      <c r="W174" s="133"/>
      <c r="X174" s="133"/>
      <c r="Y174" s="133"/>
      <c r="Z174" s="127"/>
      <c r="AA174" s="127"/>
      <c r="AB174" s="127"/>
      <c r="AC174" s="127"/>
      <c r="AD174" s="127"/>
      <c r="AE174" s="127"/>
      <c r="AF174" s="127"/>
      <c r="AG174" s="127" t="s">
        <v>130</v>
      </c>
      <c r="AH174" s="127">
        <v>0</v>
      </c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</row>
    <row r="175" spans="1:60" outlineLevel="2" x14ac:dyDescent="0.2">
      <c r="A175" s="130"/>
      <c r="B175" s="131"/>
      <c r="C175" s="320"/>
      <c r="D175" s="321"/>
      <c r="E175" s="321"/>
      <c r="F175" s="321"/>
      <c r="G175" s="321"/>
      <c r="H175" s="133"/>
      <c r="I175" s="133"/>
      <c r="J175" s="133"/>
      <c r="K175" s="133"/>
      <c r="L175" s="133"/>
      <c r="M175" s="133"/>
      <c r="N175" s="132"/>
      <c r="O175" s="132"/>
      <c r="P175" s="132"/>
      <c r="Q175" s="132"/>
      <c r="R175" s="133"/>
      <c r="S175" s="133"/>
      <c r="T175" s="133"/>
      <c r="U175" s="133"/>
      <c r="V175" s="133"/>
      <c r="W175" s="133"/>
      <c r="X175" s="133"/>
      <c r="Y175" s="133"/>
      <c r="Z175" s="127"/>
      <c r="AA175" s="127"/>
      <c r="AB175" s="127"/>
      <c r="AC175" s="127"/>
      <c r="AD175" s="127"/>
      <c r="AE175" s="127"/>
      <c r="AF175" s="127"/>
      <c r="AG175" s="127" t="s">
        <v>131</v>
      </c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</row>
    <row r="176" spans="1:60" ht="33.75" outlineLevel="1" x14ac:dyDescent="0.2">
      <c r="A176" s="141">
        <v>36</v>
      </c>
      <c r="B176" s="142" t="s">
        <v>298</v>
      </c>
      <c r="C176" s="326" t="s">
        <v>299</v>
      </c>
      <c r="D176" s="327" t="s">
        <v>177</v>
      </c>
      <c r="E176" s="328">
        <v>0.1205</v>
      </c>
      <c r="F176" s="144"/>
      <c r="G176" s="329">
        <f>ROUND(E176*F176,2)</f>
        <v>0</v>
      </c>
      <c r="H176" s="144"/>
      <c r="I176" s="145">
        <f>ROUND(E176*H176,2)</f>
        <v>0</v>
      </c>
      <c r="J176" s="144"/>
      <c r="K176" s="145">
        <f>ROUND(E176*J176,2)</f>
        <v>0</v>
      </c>
      <c r="L176" s="145">
        <v>21</v>
      </c>
      <c r="M176" s="145">
        <f>G176*(1+L176/100)</f>
        <v>0</v>
      </c>
      <c r="N176" s="143">
        <v>1.0210999999999999</v>
      </c>
      <c r="O176" s="143">
        <f>ROUND(E176*N176,2)</f>
        <v>0.12</v>
      </c>
      <c r="P176" s="143">
        <v>0</v>
      </c>
      <c r="Q176" s="143">
        <f>ROUND(E176*P176,2)</f>
        <v>0</v>
      </c>
      <c r="R176" s="145" t="s">
        <v>172</v>
      </c>
      <c r="S176" s="145" t="s">
        <v>123</v>
      </c>
      <c r="T176" s="146" t="s">
        <v>123</v>
      </c>
      <c r="U176" s="133">
        <v>25.271000000000001</v>
      </c>
      <c r="V176" s="133">
        <f>ROUND(E176*U176,2)</f>
        <v>3.05</v>
      </c>
      <c r="W176" s="133"/>
      <c r="X176" s="133" t="s">
        <v>124</v>
      </c>
      <c r="Y176" s="133" t="s">
        <v>125</v>
      </c>
      <c r="Z176" s="127"/>
      <c r="AA176" s="127"/>
      <c r="AB176" s="127"/>
      <c r="AC176" s="127"/>
      <c r="AD176" s="127"/>
      <c r="AE176" s="127"/>
      <c r="AF176" s="127"/>
      <c r="AG176" s="127" t="s">
        <v>126</v>
      </c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</row>
    <row r="177" spans="1:60" outlineLevel="2" x14ac:dyDescent="0.2">
      <c r="A177" s="130"/>
      <c r="B177" s="131"/>
      <c r="C177" s="330" t="s">
        <v>300</v>
      </c>
      <c r="D177" s="331"/>
      <c r="E177" s="331"/>
      <c r="F177" s="331"/>
      <c r="G177" s="331"/>
      <c r="H177" s="133"/>
      <c r="I177" s="133"/>
      <c r="J177" s="133"/>
      <c r="K177" s="133"/>
      <c r="L177" s="133"/>
      <c r="M177" s="133"/>
      <c r="N177" s="132"/>
      <c r="O177" s="132"/>
      <c r="P177" s="132"/>
      <c r="Q177" s="132"/>
      <c r="R177" s="133"/>
      <c r="S177" s="133"/>
      <c r="T177" s="133"/>
      <c r="U177" s="133"/>
      <c r="V177" s="133"/>
      <c r="W177" s="133"/>
      <c r="X177" s="133"/>
      <c r="Y177" s="133"/>
      <c r="Z177" s="127"/>
      <c r="AA177" s="127"/>
      <c r="AB177" s="127"/>
      <c r="AC177" s="127"/>
      <c r="AD177" s="127"/>
      <c r="AE177" s="127"/>
      <c r="AF177" s="127"/>
      <c r="AG177" s="127" t="s">
        <v>128</v>
      </c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</row>
    <row r="178" spans="1:60" outlineLevel="2" x14ac:dyDescent="0.2">
      <c r="A178" s="130"/>
      <c r="B178" s="131"/>
      <c r="C178" s="332" t="s">
        <v>301</v>
      </c>
      <c r="D178" s="333"/>
      <c r="E178" s="334">
        <v>0.1205</v>
      </c>
      <c r="F178" s="335"/>
      <c r="G178" s="335"/>
      <c r="H178" s="133"/>
      <c r="I178" s="133"/>
      <c r="J178" s="133"/>
      <c r="K178" s="133"/>
      <c r="L178" s="133"/>
      <c r="M178" s="133"/>
      <c r="N178" s="132"/>
      <c r="O178" s="132"/>
      <c r="P178" s="132"/>
      <c r="Q178" s="132"/>
      <c r="R178" s="133"/>
      <c r="S178" s="133"/>
      <c r="T178" s="133"/>
      <c r="U178" s="133"/>
      <c r="V178" s="133"/>
      <c r="W178" s="133"/>
      <c r="X178" s="133"/>
      <c r="Y178" s="133"/>
      <c r="Z178" s="127"/>
      <c r="AA178" s="127"/>
      <c r="AB178" s="127"/>
      <c r="AC178" s="127"/>
      <c r="AD178" s="127"/>
      <c r="AE178" s="127"/>
      <c r="AF178" s="127"/>
      <c r="AG178" s="127" t="s">
        <v>130</v>
      </c>
      <c r="AH178" s="127">
        <v>0</v>
      </c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</row>
    <row r="179" spans="1:60" outlineLevel="2" x14ac:dyDescent="0.2">
      <c r="A179" s="130"/>
      <c r="B179" s="131"/>
      <c r="C179" s="320"/>
      <c r="D179" s="321"/>
      <c r="E179" s="321"/>
      <c r="F179" s="321"/>
      <c r="G179" s="321"/>
      <c r="H179" s="133"/>
      <c r="I179" s="133"/>
      <c r="J179" s="133"/>
      <c r="K179" s="133"/>
      <c r="L179" s="133"/>
      <c r="M179" s="133"/>
      <c r="N179" s="132"/>
      <c r="O179" s="132"/>
      <c r="P179" s="132"/>
      <c r="Q179" s="132"/>
      <c r="R179" s="133"/>
      <c r="S179" s="133"/>
      <c r="T179" s="133"/>
      <c r="U179" s="133"/>
      <c r="V179" s="133"/>
      <c r="W179" s="133"/>
      <c r="X179" s="133"/>
      <c r="Y179" s="133"/>
      <c r="Z179" s="127"/>
      <c r="AA179" s="127"/>
      <c r="AB179" s="127"/>
      <c r="AC179" s="127"/>
      <c r="AD179" s="127"/>
      <c r="AE179" s="127"/>
      <c r="AF179" s="127"/>
      <c r="AG179" s="127" t="s">
        <v>131</v>
      </c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</row>
    <row r="180" spans="1:60" x14ac:dyDescent="0.2">
      <c r="A180" s="135" t="s">
        <v>117</v>
      </c>
      <c r="B180" s="136" t="s">
        <v>58</v>
      </c>
      <c r="C180" s="322" t="s">
        <v>59</v>
      </c>
      <c r="D180" s="323"/>
      <c r="E180" s="324"/>
      <c r="F180" s="325"/>
      <c r="G180" s="325">
        <f>SUMIF(AG181:AG192,"&lt;&gt;NOR",G181:G192)</f>
        <v>0</v>
      </c>
      <c r="H180" s="139"/>
      <c r="I180" s="139">
        <f>SUM(I181:I192)</f>
        <v>0</v>
      </c>
      <c r="J180" s="139"/>
      <c r="K180" s="139">
        <f>SUM(K181:K192)</f>
        <v>0</v>
      </c>
      <c r="L180" s="139"/>
      <c r="M180" s="139">
        <f>SUM(M181:M192)</f>
        <v>0</v>
      </c>
      <c r="N180" s="138"/>
      <c r="O180" s="138">
        <f>SUM(O181:O192)</f>
        <v>7.3500000000000005</v>
      </c>
      <c r="P180" s="138"/>
      <c r="Q180" s="138">
        <f>SUM(Q181:Q192)</f>
        <v>0</v>
      </c>
      <c r="R180" s="139"/>
      <c r="S180" s="139"/>
      <c r="T180" s="140"/>
      <c r="U180" s="134"/>
      <c r="V180" s="134">
        <f>SUM(V181:V192)</f>
        <v>75.289999999999992</v>
      </c>
      <c r="W180" s="134"/>
      <c r="X180" s="134"/>
      <c r="Y180" s="134"/>
      <c r="AG180" t="s">
        <v>118</v>
      </c>
    </row>
    <row r="181" spans="1:60" outlineLevel="1" x14ac:dyDescent="0.2">
      <c r="A181" s="141">
        <v>37</v>
      </c>
      <c r="B181" s="142" t="s">
        <v>302</v>
      </c>
      <c r="C181" s="326" t="s">
        <v>303</v>
      </c>
      <c r="D181" s="327" t="s">
        <v>304</v>
      </c>
      <c r="E181" s="328">
        <v>19</v>
      </c>
      <c r="F181" s="144"/>
      <c r="G181" s="329">
        <f>ROUND(E181*F181,2)</f>
        <v>0</v>
      </c>
      <c r="H181" s="144"/>
      <c r="I181" s="145">
        <f>ROUND(E181*H181,2)</f>
        <v>0</v>
      </c>
      <c r="J181" s="144"/>
      <c r="K181" s="145">
        <f>ROUND(E181*J181,2)</f>
        <v>0</v>
      </c>
      <c r="L181" s="145">
        <v>21</v>
      </c>
      <c r="M181" s="145">
        <f>G181*(1+L181/100)</f>
        <v>0</v>
      </c>
      <c r="N181" s="143">
        <v>7.0200000000000002E-3</v>
      </c>
      <c r="O181" s="143">
        <f>ROUND(E181*N181,2)</f>
        <v>0.13</v>
      </c>
      <c r="P181" s="143">
        <v>0</v>
      </c>
      <c r="Q181" s="143">
        <f>ROUND(E181*P181,2)</f>
        <v>0</v>
      </c>
      <c r="R181" s="145" t="s">
        <v>172</v>
      </c>
      <c r="S181" s="145" t="s">
        <v>123</v>
      </c>
      <c r="T181" s="146" t="s">
        <v>123</v>
      </c>
      <c r="U181" s="133">
        <v>0.876</v>
      </c>
      <c r="V181" s="133">
        <f>ROUND(E181*U181,2)</f>
        <v>16.64</v>
      </c>
      <c r="W181" s="133"/>
      <c r="X181" s="133" t="s">
        <v>124</v>
      </c>
      <c r="Y181" s="133" t="s">
        <v>125</v>
      </c>
      <c r="Z181" s="127"/>
      <c r="AA181" s="127"/>
      <c r="AB181" s="127"/>
      <c r="AC181" s="127"/>
      <c r="AD181" s="127"/>
      <c r="AE181" s="127"/>
      <c r="AF181" s="127"/>
      <c r="AG181" s="127" t="s">
        <v>126</v>
      </c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</row>
    <row r="182" spans="1:60" outlineLevel="2" x14ac:dyDescent="0.2">
      <c r="A182" s="130"/>
      <c r="B182" s="131"/>
      <c r="C182" s="343"/>
      <c r="D182" s="344"/>
      <c r="E182" s="344"/>
      <c r="F182" s="344"/>
      <c r="G182" s="344"/>
      <c r="H182" s="133"/>
      <c r="I182" s="133"/>
      <c r="J182" s="133"/>
      <c r="K182" s="133"/>
      <c r="L182" s="133"/>
      <c r="M182" s="133"/>
      <c r="N182" s="132"/>
      <c r="O182" s="132"/>
      <c r="P182" s="132"/>
      <c r="Q182" s="132"/>
      <c r="R182" s="133"/>
      <c r="S182" s="133"/>
      <c r="T182" s="133"/>
      <c r="U182" s="133"/>
      <c r="V182" s="133"/>
      <c r="W182" s="133"/>
      <c r="X182" s="133"/>
      <c r="Y182" s="133"/>
      <c r="Z182" s="127"/>
      <c r="AA182" s="127"/>
      <c r="AB182" s="127"/>
      <c r="AC182" s="127"/>
      <c r="AD182" s="127"/>
      <c r="AE182" s="127"/>
      <c r="AF182" s="127"/>
      <c r="AG182" s="127" t="s">
        <v>131</v>
      </c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</row>
    <row r="183" spans="1:60" ht="22.5" outlineLevel="1" x14ac:dyDescent="0.2">
      <c r="A183" s="141">
        <v>38</v>
      </c>
      <c r="B183" s="142" t="s">
        <v>305</v>
      </c>
      <c r="C183" s="326" t="s">
        <v>306</v>
      </c>
      <c r="D183" s="327" t="s">
        <v>121</v>
      </c>
      <c r="E183" s="328">
        <v>0.6</v>
      </c>
      <c r="F183" s="144"/>
      <c r="G183" s="329">
        <f>ROUND(E183*F183,2)</f>
        <v>0</v>
      </c>
      <c r="H183" s="144"/>
      <c r="I183" s="145">
        <f>ROUND(E183*H183,2)</f>
        <v>0</v>
      </c>
      <c r="J183" s="144"/>
      <c r="K183" s="145">
        <f>ROUND(E183*J183,2)</f>
        <v>0</v>
      </c>
      <c r="L183" s="145">
        <v>21</v>
      </c>
      <c r="M183" s="145">
        <f>G183*(1+L183/100)</f>
        <v>0</v>
      </c>
      <c r="N183" s="143">
        <v>1.837</v>
      </c>
      <c r="O183" s="143">
        <f>ROUND(E183*N183,2)</f>
        <v>1.1000000000000001</v>
      </c>
      <c r="P183" s="143">
        <v>0</v>
      </c>
      <c r="Q183" s="143">
        <f>ROUND(E183*P183,2)</f>
        <v>0</v>
      </c>
      <c r="R183" s="145" t="s">
        <v>172</v>
      </c>
      <c r="S183" s="145" t="s">
        <v>123</v>
      </c>
      <c r="T183" s="146" t="s">
        <v>123</v>
      </c>
      <c r="U183" s="133">
        <v>1.8360000000000001</v>
      </c>
      <c r="V183" s="133">
        <f>ROUND(E183*U183,2)</f>
        <v>1.1000000000000001</v>
      </c>
      <c r="W183" s="133"/>
      <c r="X183" s="133" t="s">
        <v>124</v>
      </c>
      <c r="Y183" s="133" t="s">
        <v>125</v>
      </c>
      <c r="Z183" s="127"/>
      <c r="AA183" s="127"/>
      <c r="AB183" s="127"/>
      <c r="AC183" s="127"/>
      <c r="AD183" s="127"/>
      <c r="AE183" s="127"/>
      <c r="AF183" s="127"/>
      <c r="AG183" s="127" t="s">
        <v>126</v>
      </c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</row>
    <row r="184" spans="1:60" outlineLevel="2" x14ac:dyDescent="0.2">
      <c r="A184" s="130"/>
      <c r="B184" s="131"/>
      <c r="C184" s="330" t="s">
        <v>307</v>
      </c>
      <c r="D184" s="331"/>
      <c r="E184" s="331"/>
      <c r="F184" s="331"/>
      <c r="G184" s="331"/>
      <c r="H184" s="133"/>
      <c r="I184" s="133"/>
      <c r="J184" s="133"/>
      <c r="K184" s="133"/>
      <c r="L184" s="133"/>
      <c r="M184" s="133"/>
      <c r="N184" s="132"/>
      <c r="O184" s="132"/>
      <c r="P184" s="132"/>
      <c r="Q184" s="132"/>
      <c r="R184" s="133"/>
      <c r="S184" s="133"/>
      <c r="T184" s="133"/>
      <c r="U184" s="133"/>
      <c r="V184" s="133"/>
      <c r="W184" s="133"/>
      <c r="X184" s="133"/>
      <c r="Y184" s="133"/>
      <c r="Z184" s="127"/>
      <c r="AA184" s="127"/>
      <c r="AB184" s="127"/>
      <c r="AC184" s="127"/>
      <c r="AD184" s="127"/>
      <c r="AE184" s="127"/>
      <c r="AF184" s="127"/>
      <c r="AG184" s="127" t="s">
        <v>128</v>
      </c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47" t="str">
        <f>C184</f>
        <v>pod mazaniny a dlažby, popř. na plochých střechách, vodorovný nebo ve spádu, s udusáním a urovnáním povrchu,</v>
      </c>
      <c r="BB184" s="127"/>
      <c r="BC184" s="127"/>
      <c r="BD184" s="127"/>
      <c r="BE184" s="127"/>
      <c r="BF184" s="127"/>
      <c r="BG184" s="127"/>
      <c r="BH184" s="127"/>
    </row>
    <row r="185" spans="1:60" outlineLevel="2" x14ac:dyDescent="0.2">
      <c r="A185" s="130"/>
      <c r="B185" s="131"/>
      <c r="C185" s="332" t="s">
        <v>308</v>
      </c>
      <c r="D185" s="333"/>
      <c r="E185" s="334">
        <v>0.6</v>
      </c>
      <c r="F185" s="335"/>
      <c r="G185" s="335"/>
      <c r="H185" s="133"/>
      <c r="I185" s="133"/>
      <c r="J185" s="133"/>
      <c r="K185" s="133"/>
      <c r="L185" s="133"/>
      <c r="M185" s="133"/>
      <c r="N185" s="132"/>
      <c r="O185" s="132"/>
      <c r="P185" s="132"/>
      <c r="Q185" s="132"/>
      <c r="R185" s="133"/>
      <c r="S185" s="133"/>
      <c r="T185" s="133"/>
      <c r="U185" s="133"/>
      <c r="V185" s="133"/>
      <c r="W185" s="133"/>
      <c r="X185" s="133"/>
      <c r="Y185" s="133"/>
      <c r="Z185" s="127"/>
      <c r="AA185" s="127"/>
      <c r="AB185" s="127"/>
      <c r="AC185" s="127"/>
      <c r="AD185" s="127"/>
      <c r="AE185" s="127"/>
      <c r="AF185" s="127"/>
      <c r="AG185" s="127" t="s">
        <v>130</v>
      </c>
      <c r="AH185" s="127">
        <v>0</v>
      </c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</row>
    <row r="186" spans="1:60" outlineLevel="2" x14ac:dyDescent="0.2">
      <c r="A186" s="130"/>
      <c r="B186" s="131"/>
      <c r="C186" s="320"/>
      <c r="D186" s="321"/>
      <c r="E186" s="321"/>
      <c r="F186" s="321"/>
      <c r="G186" s="321"/>
      <c r="H186" s="133"/>
      <c r="I186" s="133"/>
      <c r="J186" s="133"/>
      <c r="K186" s="133"/>
      <c r="L186" s="133"/>
      <c r="M186" s="133"/>
      <c r="N186" s="132"/>
      <c r="O186" s="132"/>
      <c r="P186" s="132"/>
      <c r="Q186" s="132"/>
      <c r="R186" s="133"/>
      <c r="S186" s="133"/>
      <c r="T186" s="133"/>
      <c r="U186" s="133"/>
      <c r="V186" s="133"/>
      <c r="W186" s="133"/>
      <c r="X186" s="133"/>
      <c r="Y186" s="133"/>
      <c r="Z186" s="127"/>
      <c r="AA186" s="127"/>
      <c r="AB186" s="127"/>
      <c r="AC186" s="127"/>
      <c r="AD186" s="127"/>
      <c r="AE186" s="127"/>
      <c r="AF186" s="127"/>
      <c r="AG186" s="127" t="s">
        <v>131</v>
      </c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</row>
    <row r="187" spans="1:60" outlineLevel="1" x14ac:dyDescent="0.2">
      <c r="A187" s="141">
        <v>39</v>
      </c>
      <c r="B187" s="142" t="s">
        <v>309</v>
      </c>
      <c r="C187" s="326" t="s">
        <v>310</v>
      </c>
      <c r="D187" s="327" t="s">
        <v>121</v>
      </c>
      <c r="E187" s="328">
        <v>1.45875</v>
      </c>
      <c r="F187" s="144"/>
      <c r="G187" s="329">
        <f>ROUND(E187*F187,2)</f>
        <v>0</v>
      </c>
      <c r="H187" s="144"/>
      <c r="I187" s="145">
        <f>ROUND(E187*H187,2)</f>
        <v>0</v>
      </c>
      <c r="J187" s="144"/>
      <c r="K187" s="145">
        <f>ROUND(E187*J187,2)</f>
        <v>0</v>
      </c>
      <c r="L187" s="145">
        <v>21</v>
      </c>
      <c r="M187" s="145">
        <f>G187*(1+L187/100)</f>
        <v>0</v>
      </c>
      <c r="N187" s="143">
        <v>3.0200100000000001</v>
      </c>
      <c r="O187" s="143">
        <f>ROUND(E187*N187,2)</f>
        <v>4.41</v>
      </c>
      <c r="P187" s="143">
        <v>0</v>
      </c>
      <c r="Q187" s="143">
        <f>ROUND(E187*P187,2)</f>
        <v>0</v>
      </c>
      <c r="R187" s="145" t="s">
        <v>153</v>
      </c>
      <c r="S187" s="145" t="s">
        <v>123</v>
      </c>
      <c r="T187" s="146" t="s">
        <v>123</v>
      </c>
      <c r="U187" s="133">
        <v>39.452869999999997</v>
      </c>
      <c r="V187" s="133">
        <f>ROUND(E187*U187,2)</f>
        <v>57.55</v>
      </c>
      <c r="W187" s="133"/>
      <c r="X187" s="133" t="s">
        <v>154</v>
      </c>
      <c r="Y187" s="133" t="s">
        <v>125</v>
      </c>
      <c r="Z187" s="127"/>
      <c r="AA187" s="127"/>
      <c r="AB187" s="127"/>
      <c r="AC187" s="127"/>
      <c r="AD187" s="127"/>
      <c r="AE187" s="127"/>
      <c r="AF187" s="127"/>
      <c r="AG187" s="127" t="s">
        <v>155</v>
      </c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</row>
    <row r="188" spans="1:60" outlineLevel="2" x14ac:dyDescent="0.2">
      <c r="A188" s="130"/>
      <c r="B188" s="131"/>
      <c r="C188" s="330" t="s">
        <v>311</v>
      </c>
      <c r="D188" s="331"/>
      <c r="E188" s="331"/>
      <c r="F188" s="331"/>
      <c r="G188" s="331"/>
      <c r="H188" s="133"/>
      <c r="I188" s="133"/>
      <c r="J188" s="133"/>
      <c r="K188" s="133"/>
      <c r="L188" s="133"/>
      <c r="M188" s="133"/>
      <c r="N188" s="132"/>
      <c r="O188" s="132"/>
      <c r="P188" s="132"/>
      <c r="Q188" s="132"/>
      <c r="R188" s="133"/>
      <c r="S188" s="133"/>
      <c r="T188" s="133"/>
      <c r="U188" s="133"/>
      <c r="V188" s="133"/>
      <c r="W188" s="133"/>
      <c r="X188" s="133"/>
      <c r="Y188" s="133"/>
      <c r="Z188" s="127"/>
      <c r="AA188" s="127"/>
      <c r="AB188" s="127"/>
      <c r="AC188" s="127"/>
      <c r="AD188" s="127"/>
      <c r="AE188" s="127"/>
      <c r="AF188" s="127"/>
      <c r="AG188" s="127" t="s">
        <v>128</v>
      </c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</row>
    <row r="189" spans="1:60" outlineLevel="2" x14ac:dyDescent="0.2">
      <c r="A189" s="130"/>
      <c r="B189" s="131"/>
      <c r="C189" s="332" t="s">
        <v>312</v>
      </c>
      <c r="D189" s="333"/>
      <c r="E189" s="334">
        <v>1.45875</v>
      </c>
      <c r="F189" s="335"/>
      <c r="G189" s="335"/>
      <c r="H189" s="133"/>
      <c r="I189" s="133"/>
      <c r="J189" s="133"/>
      <c r="K189" s="133"/>
      <c r="L189" s="133"/>
      <c r="M189" s="133"/>
      <c r="N189" s="132"/>
      <c r="O189" s="132"/>
      <c r="P189" s="132"/>
      <c r="Q189" s="132"/>
      <c r="R189" s="133"/>
      <c r="S189" s="133"/>
      <c r="T189" s="133"/>
      <c r="U189" s="133"/>
      <c r="V189" s="133"/>
      <c r="W189" s="133"/>
      <c r="X189" s="133"/>
      <c r="Y189" s="133"/>
      <c r="Z189" s="127"/>
      <c r="AA189" s="127"/>
      <c r="AB189" s="127"/>
      <c r="AC189" s="127"/>
      <c r="AD189" s="127"/>
      <c r="AE189" s="127"/>
      <c r="AF189" s="127"/>
      <c r="AG189" s="127" t="s">
        <v>130</v>
      </c>
      <c r="AH189" s="127">
        <v>0</v>
      </c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</row>
    <row r="190" spans="1:60" outlineLevel="2" x14ac:dyDescent="0.2">
      <c r="A190" s="130"/>
      <c r="B190" s="131"/>
      <c r="C190" s="320"/>
      <c r="D190" s="321"/>
      <c r="E190" s="321"/>
      <c r="F190" s="321"/>
      <c r="G190" s="321"/>
      <c r="H190" s="133"/>
      <c r="I190" s="133"/>
      <c r="J190" s="133"/>
      <c r="K190" s="133"/>
      <c r="L190" s="133"/>
      <c r="M190" s="133"/>
      <c r="N190" s="132"/>
      <c r="O190" s="132"/>
      <c r="P190" s="132"/>
      <c r="Q190" s="132"/>
      <c r="R190" s="133"/>
      <c r="S190" s="133"/>
      <c r="T190" s="133"/>
      <c r="U190" s="133"/>
      <c r="V190" s="133"/>
      <c r="W190" s="133"/>
      <c r="X190" s="133"/>
      <c r="Y190" s="133"/>
      <c r="Z190" s="127"/>
      <c r="AA190" s="127"/>
      <c r="AB190" s="127"/>
      <c r="AC190" s="127"/>
      <c r="AD190" s="127"/>
      <c r="AE190" s="127"/>
      <c r="AF190" s="127"/>
      <c r="AG190" s="127" t="s">
        <v>131</v>
      </c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</row>
    <row r="191" spans="1:60" outlineLevel="1" x14ac:dyDescent="0.2">
      <c r="A191" s="141">
        <v>40</v>
      </c>
      <c r="B191" s="142" t="s">
        <v>313</v>
      </c>
      <c r="C191" s="326" t="s">
        <v>314</v>
      </c>
      <c r="D191" s="327" t="s">
        <v>304</v>
      </c>
      <c r="E191" s="328">
        <v>19</v>
      </c>
      <c r="F191" s="144"/>
      <c r="G191" s="329">
        <f>ROUND(E191*F191,2)</f>
        <v>0</v>
      </c>
      <c r="H191" s="144"/>
      <c r="I191" s="145">
        <f>ROUND(E191*H191,2)</f>
        <v>0</v>
      </c>
      <c r="J191" s="144"/>
      <c r="K191" s="145">
        <f>ROUND(E191*J191,2)</f>
        <v>0</v>
      </c>
      <c r="L191" s="145">
        <v>21</v>
      </c>
      <c r="M191" s="145">
        <f>G191*(1+L191/100)</f>
        <v>0</v>
      </c>
      <c r="N191" s="143">
        <v>0.09</v>
      </c>
      <c r="O191" s="143">
        <f>ROUND(E191*N191,2)</f>
        <v>1.71</v>
      </c>
      <c r="P191" s="143">
        <v>0</v>
      </c>
      <c r="Q191" s="143">
        <f>ROUND(E191*P191,2)</f>
        <v>0</v>
      </c>
      <c r="R191" s="145"/>
      <c r="S191" s="145" t="s">
        <v>315</v>
      </c>
      <c r="T191" s="146" t="s">
        <v>123</v>
      </c>
      <c r="U191" s="133">
        <v>0</v>
      </c>
      <c r="V191" s="133">
        <f>ROUND(E191*U191,2)</f>
        <v>0</v>
      </c>
      <c r="W191" s="133"/>
      <c r="X191" s="133" t="s">
        <v>188</v>
      </c>
      <c r="Y191" s="133" t="s">
        <v>125</v>
      </c>
      <c r="Z191" s="127"/>
      <c r="AA191" s="127"/>
      <c r="AB191" s="127"/>
      <c r="AC191" s="127"/>
      <c r="AD191" s="127"/>
      <c r="AE191" s="127"/>
      <c r="AF191" s="127"/>
      <c r="AG191" s="127" t="s">
        <v>189</v>
      </c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</row>
    <row r="192" spans="1:60" outlineLevel="2" x14ac:dyDescent="0.2">
      <c r="A192" s="130"/>
      <c r="B192" s="131"/>
      <c r="C192" s="343"/>
      <c r="D192" s="344"/>
      <c r="E192" s="344"/>
      <c r="F192" s="344"/>
      <c r="G192" s="344"/>
      <c r="H192" s="133"/>
      <c r="I192" s="133"/>
      <c r="J192" s="133"/>
      <c r="K192" s="133"/>
      <c r="L192" s="133"/>
      <c r="M192" s="133"/>
      <c r="N192" s="132"/>
      <c r="O192" s="132"/>
      <c r="P192" s="132"/>
      <c r="Q192" s="132"/>
      <c r="R192" s="133"/>
      <c r="S192" s="133"/>
      <c r="T192" s="133"/>
      <c r="U192" s="133"/>
      <c r="V192" s="133"/>
      <c r="W192" s="133"/>
      <c r="X192" s="133"/>
      <c r="Y192" s="133"/>
      <c r="Z192" s="127"/>
      <c r="AA192" s="127"/>
      <c r="AB192" s="127"/>
      <c r="AC192" s="127"/>
      <c r="AD192" s="127"/>
      <c r="AE192" s="127"/>
      <c r="AF192" s="127"/>
      <c r="AG192" s="127" t="s">
        <v>131</v>
      </c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</row>
    <row r="193" spans="1:60" x14ac:dyDescent="0.2">
      <c r="A193" s="135" t="s">
        <v>117</v>
      </c>
      <c r="B193" s="136" t="s">
        <v>60</v>
      </c>
      <c r="C193" s="322" t="s">
        <v>61</v>
      </c>
      <c r="D193" s="323"/>
      <c r="E193" s="324"/>
      <c r="F193" s="325"/>
      <c r="G193" s="325">
        <f>SUMIF(AG194:AG232,"&lt;&gt;NOR",G194:G232)</f>
        <v>0</v>
      </c>
      <c r="H193" s="139"/>
      <c r="I193" s="139">
        <f>SUM(I194:I232)</f>
        <v>0</v>
      </c>
      <c r="J193" s="139"/>
      <c r="K193" s="139">
        <f>SUM(K194:K232)</f>
        <v>0</v>
      </c>
      <c r="L193" s="139"/>
      <c r="M193" s="139">
        <f>SUM(M194:M232)</f>
        <v>0</v>
      </c>
      <c r="N193" s="138"/>
      <c r="O193" s="138">
        <f>SUM(O194:O232)</f>
        <v>67.88</v>
      </c>
      <c r="P193" s="138"/>
      <c r="Q193" s="138">
        <f>SUM(Q194:Q232)</f>
        <v>0</v>
      </c>
      <c r="R193" s="139"/>
      <c r="S193" s="139"/>
      <c r="T193" s="140"/>
      <c r="U193" s="134"/>
      <c r="V193" s="134">
        <f>SUM(V194:V232)</f>
        <v>117.88000000000001</v>
      </c>
      <c r="W193" s="134"/>
      <c r="X193" s="134"/>
      <c r="Y193" s="134"/>
      <c r="AG193" t="s">
        <v>118</v>
      </c>
    </row>
    <row r="194" spans="1:60" outlineLevel="1" x14ac:dyDescent="0.2">
      <c r="A194" s="141">
        <v>41</v>
      </c>
      <c r="B194" s="142" t="s">
        <v>316</v>
      </c>
      <c r="C194" s="326" t="s">
        <v>317</v>
      </c>
      <c r="D194" s="327" t="s">
        <v>148</v>
      </c>
      <c r="E194" s="328">
        <v>259</v>
      </c>
      <c r="F194" s="144"/>
      <c r="G194" s="329">
        <f>ROUND(E194*F194,2)</f>
        <v>0</v>
      </c>
      <c r="H194" s="144"/>
      <c r="I194" s="145">
        <f>ROUND(E194*H194,2)</f>
        <v>0</v>
      </c>
      <c r="J194" s="144"/>
      <c r="K194" s="145">
        <f>ROUND(E194*J194,2)</f>
        <v>0</v>
      </c>
      <c r="L194" s="145">
        <v>21</v>
      </c>
      <c r="M194" s="145">
        <f>G194*(1+L194/100)</f>
        <v>0</v>
      </c>
      <c r="N194" s="143">
        <v>0</v>
      </c>
      <c r="O194" s="143">
        <f>ROUND(E194*N194,2)</f>
        <v>0</v>
      </c>
      <c r="P194" s="143">
        <v>0</v>
      </c>
      <c r="Q194" s="143">
        <f>ROUND(E194*P194,2)</f>
        <v>0</v>
      </c>
      <c r="R194" s="145" t="s">
        <v>122</v>
      </c>
      <c r="S194" s="145" t="s">
        <v>123</v>
      </c>
      <c r="T194" s="146" t="s">
        <v>123</v>
      </c>
      <c r="U194" s="133">
        <v>1.7999999999999999E-2</v>
      </c>
      <c r="V194" s="133">
        <f>ROUND(E194*U194,2)</f>
        <v>4.66</v>
      </c>
      <c r="W194" s="133"/>
      <c r="X194" s="133" t="s">
        <v>124</v>
      </c>
      <c r="Y194" s="133" t="s">
        <v>125</v>
      </c>
      <c r="Z194" s="127"/>
      <c r="AA194" s="127"/>
      <c r="AB194" s="127"/>
      <c r="AC194" s="127"/>
      <c r="AD194" s="127"/>
      <c r="AE194" s="127"/>
      <c r="AF194" s="127"/>
      <c r="AG194" s="127" t="s">
        <v>126</v>
      </c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</row>
    <row r="195" spans="1:60" outlineLevel="2" x14ac:dyDescent="0.2">
      <c r="A195" s="130"/>
      <c r="B195" s="131"/>
      <c r="C195" s="330" t="s">
        <v>318</v>
      </c>
      <c r="D195" s="331"/>
      <c r="E195" s="331"/>
      <c r="F195" s="331"/>
      <c r="G195" s="331"/>
      <c r="H195" s="133"/>
      <c r="I195" s="133"/>
      <c r="J195" s="133"/>
      <c r="K195" s="133"/>
      <c r="L195" s="133"/>
      <c r="M195" s="133"/>
      <c r="N195" s="132"/>
      <c r="O195" s="132"/>
      <c r="P195" s="132"/>
      <c r="Q195" s="132"/>
      <c r="R195" s="133"/>
      <c r="S195" s="133"/>
      <c r="T195" s="133"/>
      <c r="U195" s="133"/>
      <c r="V195" s="133"/>
      <c r="W195" s="133"/>
      <c r="X195" s="133"/>
      <c r="Y195" s="133"/>
      <c r="Z195" s="127"/>
      <c r="AA195" s="127"/>
      <c r="AB195" s="127"/>
      <c r="AC195" s="127"/>
      <c r="AD195" s="127"/>
      <c r="AE195" s="127"/>
      <c r="AF195" s="127"/>
      <c r="AG195" s="127" t="s">
        <v>128</v>
      </c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</row>
    <row r="196" spans="1:60" outlineLevel="2" x14ac:dyDescent="0.2">
      <c r="A196" s="130"/>
      <c r="B196" s="131"/>
      <c r="C196" s="332" t="s">
        <v>319</v>
      </c>
      <c r="D196" s="333"/>
      <c r="E196" s="334">
        <v>259</v>
      </c>
      <c r="F196" s="335"/>
      <c r="G196" s="335"/>
      <c r="H196" s="133"/>
      <c r="I196" s="133"/>
      <c r="J196" s="133"/>
      <c r="K196" s="133"/>
      <c r="L196" s="133"/>
      <c r="M196" s="133"/>
      <c r="N196" s="132"/>
      <c r="O196" s="132"/>
      <c r="P196" s="132"/>
      <c r="Q196" s="132"/>
      <c r="R196" s="133"/>
      <c r="S196" s="133"/>
      <c r="T196" s="133"/>
      <c r="U196" s="133"/>
      <c r="V196" s="133"/>
      <c r="W196" s="133"/>
      <c r="X196" s="133"/>
      <c r="Y196" s="133"/>
      <c r="Z196" s="127"/>
      <c r="AA196" s="127"/>
      <c r="AB196" s="127"/>
      <c r="AC196" s="127"/>
      <c r="AD196" s="127"/>
      <c r="AE196" s="127"/>
      <c r="AF196" s="127"/>
      <c r="AG196" s="127" t="s">
        <v>130</v>
      </c>
      <c r="AH196" s="127">
        <v>0</v>
      </c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</row>
    <row r="197" spans="1:60" outlineLevel="2" x14ac:dyDescent="0.2">
      <c r="A197" s="130"/>
      <c r="B197" s="131"/>
      <c r="C197" s="320"/>
      <c r="D197" s="321"/>
      <c r="E197" s="321"/>
      <c r="F197" s="321"/>
      <c r="G197" s="321"/>
      <c r="H197" s="133"/>
      <c r="I197" s="133"/>
      <c r="J197" s="133"/>
      <c r="K197" s="133"/>
      <c r="L197" s="133"/>
      <c r="M197" s="133"/>
      <c r="N197" s="132"/>
      <c r="O197" s="132"/>
      <c r="P197" s="132"/>
      <c r="Q197" s="132"/>
      <c r="R197" s="133"/>
      <c r="S197" s="133"/>
      <c r="T197" s="133"/>
      <c r="U197" s="133"/>
      <c r="V197" s="133"/>
      <c r="W197" s="133"/>
      <c r="X197" s="133"/>
      <c r="Y197" s="133"/>
      <c r="Z197" s="127"/>
      <c r="AA197" s="127"/>
      <c r="AB197" s="127"/>
      <c r="AC197" s="127"/>
      <c r="AD197" s="127"/>
      <c r="AE197" s="127"/>
      <c r="AF197" s="127"/>
      <c r="AG197" s="127" t="s">
        <v>131</v>
      </c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</row>
    <row r="198" spans="1:60" ht="22.5" outlineLevel="1" x14ac:dyDescent="0.2">
      <c r="A198" s="141">
        <v>42</v>
      </c>
      <c r="B198" s="142" t="s">
        <v>320</v>
      </c>
      <c r="C198" s="326" t="s">
        <v>321</v>
      </c>
      <c r="D198" s="327" t="s">
        <v>148</v>
      </c>
      <c r="E198" s="328">
        <v>45</v>
      </c>
      <c r="F198" s="144"/>
      <c r="G198" s="329">
        <f>ROUND(E198*F198,2)</f>
        <v>0</v>
      </c>
      <c r="H198" s="144"/>
      <c r="I198" s="145">
        <f>ROUND(E198*H198,2)</f>
        <v>0</v>
      </c>
      <c r="J198" s="144"/>
      <c r="K198" s="145">
        <f>ROUND(E198*J198,2)</f>
        <v>0</v>
      </c>
      <c r="L198" s="145">
        <v>21</v>
      </c>
      <c r="M198" s="145">
        <f>G198*(1+L198/100)</f>
        <v>0</v>
      </c>
      <c r="N198" s="143">
        <v>0.2024</v>
      </c>
      <c r="O198" s="143">
        <f>ROUND(E198*N198,2)</f>
        <v>9.11</v>
      </c>
      <c r="P198" s="143">
        <v>0</v>
      </c>
      <c r="Q198" s="143">
        <f>ROUND(E198*P198,2)</f>
        <v>0</v>
      </c>
      <c r="R198" s="145" t="s">
        <v>322</v>
      </c>
      <c r="S198" s="145" t="s">
        <v>123</v>
      </c>
      <c r="T198" s="146" t="s">
        <v>123</v>
      </c>
      <c r="U198" s="133">
        <v>2.5999999999999999E-2</v>
      </c>
      <c r="V198" s="133">
        <f>ROUND(E198*U198,2)</f>
        <v>1.17</v>
      </c>
      <c r="W198" s="133"/>
      <c r="X198" s="133" t="s">
        <v>124</v>
      </c>
      <c r="Y198" s="133" t="s">
        <v>125</v>
      </c>
      <c r="Z198" s="127"/>
      <c r="AA198" s="127"/>
      <c r="AB198" s="127"/>
      <c r="AC198" s="127"/>
      <c r="AD198" s="127"/>
      <c r="AE198" s="127"/>
      <c r="AF198" s="127"/>
      <c r="AG198" s="127" t="s">
        <v>126</v>
      </c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</row>
    <row r="199" spans="1:60" outlineLevel="2" x14ac:dyDescent="0.2">
      <c r="A199" s="130"/>
      <c r="B199" s="131"/>
      <c r="C199" s="330" t="s">
        <v>323</v>
      </c>
      <c r="D199" s="331"/>
      <c r="E199" s="331"/>
      <c r="F199" s="331"/>
      <c r="G199" s="331"/>
      <c r="H199" s="133"/>
      <c r="I199" s="133"/>
      <c r="J199" s="133"/>
      <c r="K199" s="133"/>
      <c r="L199" s="133"/>
      <c r="M199" s="133"/>
      <c r="N199" s="132"/>
      <c r="O199" s="132"/>
      <c r="P199" s="132"/>
      <c r="Q199" s="132"/>
      <c r="R199" s="133"/>
      <c r="S199" s="133"/>
      <c r="T199" s="133"/>
      <c r="U199" s="133"/>
      <c r="V199" s="133"/>
      <c r="W199" s="133"/>
      <c r="X199" s="133"/>
      <c r="Y199" s="133"/>
      <c r="Z199" s="127"/>
      <c r="AA199" s="127"/>
      <c r="AB199" s="127"/>
      <c r="AC199" s="127"/>
      <c r="AD199" s="127"/>
      <c r="AE199" s="127"/>
      <c r="AF199" s="127"/>
      <c r="AG199" s="127" t="s">
        <v>128</v>
      </c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</row>
    <row r="200" spans="1:60" outlineLevel="2" x14ac:dyDescent="0.2">
      <c r="A200" s="130"/>
      <c r="B200" s="131"/>
      <c r="C200" s="332" t="s">
        <v>324</v>
      </c>
      <c r="D200" s="333"/>
      <c r="E200" s="334">
        <v>45</v>
      </c>
      <c r="F200" s="335"/>
      <c r="G200" s="335"/>
      <c r="H200" s="133"/>
      <c r="I200" s="133"/>
      <c r="J200" s="133"/>
      <c r="K200" s="133"/>
      <c r="L200" s="133"/>
      <c r="M200" s="133"/>
      <c r="N200" s="132"/>
      <c r="O200" s="132"/>
      <c r="P200" s="132"/>
      <c r="Q200" s="132"/>
      <c r="R200" s="133"/>
      <c r="S200" s="133"/>
      <c r="T200" s="133"/>
      <c r="U200" s="133"/>
      <c r="V200" s="133"/>
      <c r="W200" s="133"/>
      <c r="X200" s="133"/>
      <c r="Y200" s="133"/>
      <c r="Z200" s="127"/>
      <c r="AA200" s="127"/>
      <c r="AB200" s="127"/>
      <c r="AC200" s="127"/>
      <c r="AD200" s="127"/>
      <c r="AE200" s="127"/>
      <c r="AF200" s="127"/>
      <c r="AG200" s="127" t="s">
        <v>130</v>
      </c>
      <c r="AH200" s="127">
        <v>0</v>
      </c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</row>
    <row r="201" spans="1:60" outlineLevel="2" x14ac:dyDescent="0.2">
      <c r="A201" s="130"/>
      <c r="B201" s="131"/>
      <c r="C201" s="320"/>
      <c r="D201" s="321"/>
      <c r="E201" s="321"/>
      <c r="F201" s="321"/>
      <c r="G201" s="321"/>
      <c r="H201" s="133"/>
      <c r="I201" s="133"/>
      <c r="J201" s="133"/>
      <c r="K201" s="133"/>
      <c r="L201" s="133"/>
      <c r="M201" s="133"/>
      <c r="N201" s="132"/>
      <c r="O201" s="132"/>
      <c r="P201" s="132"/>
      <c r="Q201" s="132"/>
      <c r="R201" s="133"/>
      <c r="S201" s="133"/>
      <c r="T201" s="133"/>
      <c r="U201" s="133"/>
      <c r="V201" s="133"/>
      <c r="W201" s="133"/>
      <c r="X201" s="133"/>
      <c r="Y201" s="133"/>
      <c r="Z201" s="127"/>
      <c r="AA201" s="127"/>
      <c r="AB201" s="127"/>
      <c r="AC201" s="127"/>
      <c r="AD201" s="127"/>
      <c r="AE201" s="127"/>
      <c r="AF201" s="127"/>
      <c r="AG201" s="127" t="s">
        <v>131</v>
      </c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</row>
    <row r="202" spans="1:60" ht="22.5" outlineLevel="1" x14ac:dyDescent="0.2">
      <c r="A202" s="141">
        <v>43</v>
      </c>
      <c r="B202" s="142" t="s">
        <v>325</v>
      </c>
      <c r="C202" s="326" t="s">
        <v>326</v>
      </c>
      <c r="D202" s="327" t="s">
        <v>148</v>
      </c>
      <c r="E202" s="328">
        <v>69</v>
      </c>
      <c r="F202" s="144"/>
      <c r="G202" s="329">
        <f>ROUND(E202*F202,2)</f>
        <v>0</v>
      </c>
      <c r="H202" s="144"/>
      <c r="I202" s="145">
        <f>ROUND(E202*H202,2)</f>
        <v>0</v>
      </c>
      <c r="J202" s="144"/>
      <c r="K202" s="145">
        <f>ROUND(E202*J202,2)</f>
        <v>0</v>
      </c>
      <c r="L202" s="145">
        <v>21</v>
      </c>
      <c r="M202" s="145">
        <f>G202*(1+L202/100)</f>
        <v>0</v>
      </c>
      <c r="N202" s="143">
        <v>0.34499999999999997</v>
      </c>
      <c r="O202" s="143">
        <f>ROUND(E202*N202,2)</f>
        <v>23.81</v>
      </c>
      <c r="P202" s="143">
        <v>0</v>
      </c>
      <c r="Q202" s="143">
        <f>ROUND(E202*P202,2)</f>
        <v>0</v>
      </c>
      <c r="R202" s="145" t="s">
        <v>322</v>
      </c>
      <c r="S202" s="145" t="s">
        <v>123</v>
      </c>
      <c r="T202" s="146" t="s">
        <v>123</v>
      </c>
      <c r="U202" s="133">
        <v>2.5999999999999999E-2</v>
      </c>
      <c r="V202" s="133">
        <f>ROUND(E202*U202,2)</f>
        <v>1.79</v>
      </c>
      <c r="W202" s="133"/>
      <c r="X202" s="133" t="s">
        <v>124</v>
      </c>
      <c r="Y202" s="133" t="s">
        <v>125</v>
      </c>
      <c r="Z202" s="127"/>
      <c r="AA202" s="127"/>
      <c r="AB202" s="127"/>
      <c r="AC202" s="127"/>
      <c r="AD202" s="127"/>
      <c r="AE202" s="127"/>
      <c r="AF202" s="127"/>
      <c r="AG202" s="127" t="s">
        <v>126</v>
      </c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</row>
    <row r="203" spans="1:60" outlineLevel="2" x14ac:dyDescent="0.2">
      <c r="A203" s="130"/>
      <c r="B203" s="131"/>
      <c r="C203" s="332" t="s">
        <v>327</v>
      </c>
      <c r="D203" s="333"/>
      <c r="E203" s="334">
        <v>45</v>
      </c>
      <c r="F203" s="335"/>
      <c r="G203" s="335"/>
      <c r="H203" s="133"/>
      <c r="I203" s="133"/>
      <c r="J203" s="133"/>
      <c r="K203" s="133"/>
      <c r="L203" s="133"/>
      <c r="M203" s="133"/>
      <c r="N203" s="132"/>
      <c r="O203" s="132"/>
      <c r="P203" s="132"/>
      <c r="Q203" s="132"/>
      <c r="R203" s="133"/>
      <c r="S203" s="133"/>
      <c r="T203" s="133"/>
      <c r="U203" s="133"/>
      <c r="V203" s="133"/>
      <c r="W203" s="133"/>
      <c r="X203" s="133"/>
      <c r="Y203" s="133"/>
      <c r="Z203" s="127"/>
      <c r="AA203" s="127"/>
      <c r="AB203" s="127"/>
      <c r="AC203" s="127"/>
      <c r="AD203" s="127"/>
      <c r="AE203" s="127"/>
      <c r="AF203" s="127"/>
      <c r="AG203" s="127" t="s">
        <v>130</v>
      </c>
      <c r="AH203" s="127">
        <v>0</v>
      </c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</row>
    <row r="204" spans="1:60" outlineLevel="3" x14ac:dyDescent="0.2">
      <c r="A204" s="130"/>
      <c r="B204" s="131"/>
      <c r="C204" s="332" t="s">
        <v>328</v>
      </c>
      <c r="D204" s="333"/>
      <c r="E204" s="334">
        <v>24</v>
      </c>
      <c r="F204" s="335"/>
      <c r="G204" s="335"/>
      <c r="H204" s="133"/>
      <c r="I204" s="133"/>
      <c r="J204" s="133"/>
      <c r="K204" s="133"/>
      <c r="L204" s="133"/>
      <c r="M204" s="133"/>
      <c r="N204" s="132"/>
      <c r="O204" s="132"/>
      <c r="P204" s="132"/>
      <c r="Q204" s="132"/>
      <c r="R204" s="133"/>
      <c r="S204" s="133"/>
      <c r="T204" s="133"/>
      <c r="U204" s="133"/>
      <c r="V204" s="133"/>
      <c r="W204" s="133"/>
      <c r="X204" s="133"/>
      <c r="Y204" s="133"/>
      <c r="Z204" s="127"/>
      <c r="AA204" s="127"/>
      <c r="AB204" s="127"/>
      <c r="AC204" s="127"/>
      <c r="AD204" s="127"/>
      <c r="AE204" s="127"/>
      <c r="AF204" s="127"/>
      <c r="AG204" s="127" t="s">
        <v>130</v>
      </c>
      <c r="AH204" s="127">
        <v>0</v>
      </c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</row>
    <row r="205" spans="1:60" outlineLevel="2" x14ac:dyDescent="0.2">
      <c r="A205" s="130"/>
      <c r="B205" s="131"/>
      <c r="C205" s="320"/>
      <c r="D205" s="321"/>
      <c r="E205" s="321"/>
      <c r="F205" s="321"/>
      <c r="G205" s="321"/>
      <c r="H205" s="133"/>
      <c r="I205" s="133"/>
      <c r="J205" s="133"/>
      <c r="K205" s="133"/>
      <c r="L205" s="133"/>
      <c r="M205" s="133"/>
      <c r="N205" s="132"/>
      <c r="O205" s="132"/>
      <c r="P205" s="132"/>
      <c r="Q205" s="132"/>
      <c r="R205" s="133"/>
      <c r="S205" s="133"/>
      <c r="T205" s="133"/>
      <c r="U205" s="133"/>
      <c r="V205" s="133"/>
      <c r="W205" s="133"/>
      <c r="X205" s="133"/>
      <c r="Y205" s="133"/>
      <c r="Z205" s="127"/>
      <c r="AA205" s="127"/>
      <c r="AB205" s="127"/>
      <c r="AC205" s="127"/>
      <c r="AD205" s="127"/>
      <c r="AE205" s="127"/>
      <c r="AF205" s="127"/>
      <c r="AG205" s="127" t="s">
        <v>131</v>
      </c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</row>
    <row r="206" spans="1:60" ht="22.5" outlineLevel="1" x14ac:dyDescent="0.2">
      <c r="A206" s="141">
        <v>44</v>
      </c>
      <c r="B206" s="142" t="s">
        <v>329</v>
      </c>
      <c r="C206" s="326" t="s">
        <v>330</v>
      </c>
      <c r="D206" s="327" t="s">
        <v>148</v>
      </c>
      <c r="E206" s="328">
        <v>10.5</v>
      </c>
      <c r="F206" s="144"/>
      <c r="G206" s="329">
        <f>ROUND(E206*F206,2)</f>
        <v>0</v>
      </c>
      <c r="H206" s="144"/>
      <c r="I206" s="145">
        <f>ROUND(E206*H206,2)</f>
        <v>0</v>
      </c>
      <c r="J206" s="144"/>
      <c r="K206" s="145">
        <f>ROUND(E206*J206,2)</f>
        <v>0</v>
      </c>
      <c r="L206" s="145">
        <v>21</v>
      </c>
      <c r="M206" s="145">
        <f>G206*(1+L206/100)</f>
        <v>0</v>
      </c>
      <c r="N206" s="143">
        <v>0.46</v>
      </c>
      <c r="O206" s="143">
        <f>ROUND(E206*N206,2)</f>
        <v>4.83</v>
      </c>
      <c r="P206" s="143">
        <v>0</v>
      </c>
      <c r="Q206" s="143">
        <f>ROUND(E206*P206,2)</f>
        <v>0</v>
      </c>
      <c r="R206" s="145" t="s">
        <v>322</v>
      </c>
      <c r="S206" s="145" t="s">
        <v>123</v>
      </c>
      <c r="T206" s="146" t="s">
        <v>123</v>
      </c>
      <c r="U206" s="133">
        <v>2.9000000000000001E-2</v>
      </c>
      <c r="V206" s="133">
        <f>ROUND(E206*U206,2)</f>
        <v>0.3</v>
      </c>
      <c r="W206" s="133"/>
      <c r="X206" s="133" t="s">
        <v>124</v>
      </c>
      <c r="Y206" s="133" t="s">
        <v>125</v>
      </c>
      <c r="Z206" s="127"/>
      <c r="AA206" s="127"/>
      <c r="AB206" s="127"/>
      <c r="AC206" s="127"/>
      <c r="AD206" s="127"/>
      <c r="AE206" s="127"/>
      <c r="AF206" s="127"/>
      <c r="AG206" s="127" t="s">
        <v>126</v>
      </c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</row>
    <row r="207" spans="1:60" outlineLevel="2" x14ac:dyDescent="0.2">
      <c r="A207" s="130"/>
      <c r="B207" s="131"/>
      <c r="C207" s="343"/>
      <c r="D207" s="344"/>
      <c r="E207" s="344"/>
      <c r="F207" s="344"/>
      <c r="G207" s="344"/>
      <c r="H207" s="133"/>
      <c r="I207" s="133"/>
      <c r="J207" s="133"/>
      <c r="K207" s="133"/>
      <c r="L207" s="133"/>
      <c r="M207" s="133"/>
      <c r="N207" s="132"/>
      <c r="O207" s="132"/>
      <c r="P207" s="132"/>
      <c r="Q207" s="132"/>
      <c r="R207" s="133"/>
      <c r="S207" s="133"/>
      <c r="T207" s="133"/>
      <c r="U207" s="133"/>
      <c r="V207" s="133"/>
      <c r="W207" s="133"/>
      <c r="X207" s="133"/>
      <c r="Y207" s="133"/>
      <c r="Z207" s="127"/>
      <c r="AA207" s="127"/>
      <c r="AB207" s="127"/>
      <c r="AC207" s="127"/>
      <c r="AD207" s="127"/>
      <c r="AE207" s="127"/>
      <c r="AF207" s="127"/>
      <c r="AG207" s="127" t="s">
        <v>131</v>
      </c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</row>
    <row r="208" spans="1:60" ht="22.5" outlineLevel="1" x14ac:dyDescent="0.2">
      <c r="A208" s="141">
        <v>45</v>
      </c>
      <c r="B208" s="142" t="s">
        <v>331</v>
      </c>
      <c r="C208" s="326" t="s">
        <v>332</v>
      </c>
      <c r="D208" s="327" t="s">
        <v>148</v>
      </c>
      <c r="E208" s="328">
        <v>10.5</v>
      </c>
      <c r="F208" s="144"/>
      <c r="G208" s="329">
        <f>ROUND(E208*F208,2)</f>
        <v>0</v>
      </c>
      <c r="H208" s="144"/>
      <c r="I208" s="145">
        <f>ROUND(E208*H208,2)</f>
        <v>0</v>
      </c>
      <c r="J208" s="144"/>
      <c r="K208" s="145">
        <f>ROUND(E208*J208,2)</f>
        <v>0</v>
      </c>
      <c r="L208" s="145">
        <v>21</v>
      </c>
      <c r="M208" s="145">
        <f>G208*(1+L208/100)</f>
        <v>0</v>
      </c>
      <c r="N208" s="143">
        <v>0.21099999999999999</v>
      </c>
      <c r="O208" s="143">
        <f>ROUND(E208*N208,2)</f>
        <v>2.2200000000000002</v>
      </c>
      <c r="P208" s="143">
        <v>0</v>
      </c>
      <c r="Q208" s="143">
        <f>ROUND(E208*P208,2)</f>
        <v>0</v>
      </c>
      <c r="R208" s="145" t="s">
        <v>322</v>
      </c>
      <c r="S208" s="145" t="s">
        <v>123</v>
      </c>
      <c r="T208" s="146" t="s">
        <v>123</v>
      </c>
      <c r="U208" s="133">
        <v>7.1999999999999995E-2</v>
      </c>
      <c r="V208" s="133">
        <f>ROUND(E208*U208,2)</f>
        <v>0.76</v>
      </c>
      <c r="W208" s="133"/>
      <c r="X208" s="133" t="s">
        <v>124</v>
      </c>
      <c r="Y208" s="133" t="s">
        <v>125</v>
      </c>
      <c r="Z208" s="127"/>
      <c r="AA208" s="127"/>
      <c r="AB208" s="127"/>
      <c r="AC208" s="127"/>
      <c r="AD208" s="127"/>
      <c r="AE208" s="127"/>
      <c r="AF208" s="127"/>
      <c r="AG208" s="127" t="s">
        <v>126</v>
      </c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</row>
    <row r="209" spans="1:60" outlineLevel="2" x14ac:dyDescent="0.2">
      <c r="A209" s="130"/>
      <c r="B209" s="131"/>
      <c r="C209" s="330" t="s">
        <v>333</v>
      </c>
      <c r="D209" s="331"/>
      <c r="E209" s="331"/>
      <c r="F209" s="331"/>
      <c r="G209" s="331"/>
      <c r="H209" s="133"/>
      <c r="I209" s="133"/>
      <c r="J209" s="133"/>
      <c r="K209" s="133"/>
      <c r="L209" s="133"/>
      <c r="M209" s="133"/>
      <c r="N209" s="132"/>
      <c r="O209" s="132"/>
      <c r="P209" s="132"/>
      <c r="Q209" s="132"/>
      <c r="R209" s="133"/>
      <c r="S209" s="133"/>
      <c r="T209" s="133"/>
      <c r="U209" s="133"/>
      <c r="V209" s="133"/>
      <c r="W209" s="133"/>
      <c r="X209" s="133"/>
      <c r="Y209" s="133"/>
      <c r="Z209" s="127"/>
      <c r="AA209" s="127"/>
      <c r="AB209" s="127"/>
      <c r="AC209" s="127"/>
      <c r="AD209" s="127"/>
      <c r="AE209" s="127"/>
      <c r="AF209" s="127"/>
      <c r="AG209" s="127" t="s">
        <v>128</v>
      </c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</row>
    <row r="210" spans="1:60" outlineLevel="2" x14ac:dyDescent="0.2">
      <c r="A210" s="130"/>
      <c r="B210" s="131"/>
      <c r="C210" s="320"/>
      <c r="D210" s="321"/>
      <c r="E210" s="321"/>
      <c r="F210" s="321"/>
      <c r="G210" s="321"/>
      <c r="H210" s="133"/>
      <c r="I210" s="133"/>
      <c r="J210" s="133"/>
      <c r="K210" s="133"/>
      <c r="L210" s="133"/>
      <c r="M210" s="133"/>
      <c r="N210" s="132"/>
      <c r="O210" s="132"/>
      <c r="P210" s="132"/>
      <c r="Q210" s="132"/>
      <c r="R210" s="133"/>
      <c r="S210" s="133"/>
      <c r="T210" s="133"/>
      <c r="U210" s="133"/>
      <c r="V210" s="133"/>
      <c r="W210" s="133"/>
      <c r="X210" s="133"/>
      <c r="Y210" s="133"/>
      <c r="Z210" s="127"/>
      <c r="AA210" s="127"/>
      <c r="AB210" s="127"/>
      <c r="AC210" s="127"/>
      <c r="AD210" s="127"/>
      <c r="AE210" s="127"/>
      <c r="AF210" s="127"/>
      <c r="AG210" s="127" t="s">
        <v>131</v>
      </c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</row>
    <row r="211" spans="1:60" outlineLevel="1" x14ac:dyDescent="0.2">
      <c r="A211" s="141">
        <v>46</v>
      </c>
      <c r="B211" s="142" t="s">
        <v>334</v>
      </c>
      <c r="C211" s="326" t="s">
        <v>335</v>
      </c>
      <c r="D211" s="327" t="s">
        <v>148</v>
      </c>
      <c r="E211" s="328">
        <v>10.5</v>
      </c>
      <c r="F211" s="144"/>
      <c r="G211" s="329">
        <f>ROUND(E211*F211,2)</f>
        <v>0</v>
      </c>
      <c r="H211" s="144"/>
      <c r="I211" s="145">
        <f>ROUND(E211*H211,2)</f>
        <v>0</v>
      </c>
      <c r="J211" s="144"/>
      <c r="K211" s="145">
        <f>ROUND(E211*J211,2)</f>
        <v>0</v>
      </c>
      <c r="L211" s="145">
        <v>21</v>
      </c>
      <c r="M211" s="145">
        <f>G211*(1+L211/100)</f>
        <v>0</v>
      </c>
      <c r="N211" s="143">
        <v>2.9999999999999997E-4</v>
      </c>
      <c r="O211" s="143">
        <f>ROUND(E211*N211,2)</f>
        <v>0</v>
      </c>
      <c r="P211" s="143">
        <v>0</v>
      </c>
      <c r="Q211" s="143">
        <f>ROUND(E211*P211,2)</f>
        <v>0</v>
      </c>
      <c r="R211" s="145" t="s">
        <v>322</v>
      </c>
      <c r="S211" s="145" t="s">
        <v>123</v>
      </c>
      <c r="T211" s="146" t="s">
        <v>123</v>
      </c>
      <c r="U211" s="133">
        <v>2E-3</v>
      </c>
      <c r="V211" s="133">
        <f>ROUND(E211*U211,2)</f>
        <v>0.02</v>
      </c>
      <c r="W211" s="133"/>
      <c r="X211" s="133" t="s">
        <v>124</v>
      </c>
      <c r="Y211" s="133" t="s">
        <v>125</v>
      </c>
      <c r="Z211" s="127"/>
      <c r="AA211" s="127"/>
      <c r="AB211" s="127"/>
      <c r="AC211" s="127"/>
      <c r="AD211" s="127"/>
      <c r="AE211" s="127"/>
      <c r="AF211" s="127"/>
      <c r="AG211" s="127" t="s">
        <v>126</v>
      </c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</row>
    <row r="212" spans="1:60" outlineLevel="2" x14ac:dyDescent="0.2">
      <c r="A212" s="130"/>
      <c r="B212" s="131"/>
      <c r="C212" s="330" t="s">
        <v>336</v>
      </c>
      <c r="D212" s="331"/>
      <c r="E212" s="331"/>
      <c r="F212" s="331"/>
      <c r="G212" s="331"/>
      <c r="H212" s="133"/>
      <c r="I212" s="133"/>
      <c r="J212" s="133"/>
      <c r="K212" s="133"/>
      <c r="L212" s="133"/>
      <c r="M212" s="133"/>
      <c r="N212" s="132"/>
      <c r="O212" s="132"/>
      <c r="P212" s="132"/>
      <c r="Q212" s="132"/>
      <c r="R212" s="133"/>
      <c r="S212" s="133"/>
      <c r="T212" s="133"/>
      <c r="U212" s="133"/>
      <c r="V212" s="133"/>
      <c r="W212" s="133"/>
      <c r="X212" s="133"/>
      <c r="Y212" s="133"/>
      <c r="Z212" s="127"/>
      <c r="AA212" s="127"/>
      <c r="AB212" s="127"/>
      <c r="AC212" s="127"/>
      <c r="AD212" s="127"/>
      <c r="AE212" s="127"/>
      <c r="AF212" s="127"/>
      <c r="AG212" s="127" t="s">
        <v>128</v>
      </c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</row>
    <row r="213" spans="1:60" outlineLevel="2" x14ac:dyDescent="0.2">
      <c r="A213" s="130"/>
      <c r="B213" s="131"/>
      <c r="C213" s="320"/>
      <c r="D213" s="321"/>
      <c r="E213" s="321"/>
      <c r="F213" s="321"/>
      <c r="G213" s="321"/>
      <c r="H213" s="133"/>
      <c r="I213" s="133"/>
      <c r="J213" s="133"/>
      <c r="K213" s="133"/>
      <c r="L213" s="133"/>
      <c r="M213" s="133"/>
      <c r="N213" s="132"/>
      <c r="O213" s="132"/>
      <c r="P213" s="132"/>
      <c r="Q213" s="132"/>
      <c r="R213" s="133"/>
      <c r="S213" s="133"/>
      <c r="T213" s="133"/>
      <c r="U213" s="133"/>
      <c r="V213" s="133"/>
      <c r="W213" s="133"/>
      <c r="X213" s="133"/>
      <c r="Y213" s="133"/>
      <c r="Z213" s="127"/>
      <c r="AA213" s="127"/>
      <c r="AB213" s="127"/>
      <c r="AC213" s="127"/>
      <c r="AD213" s="127"/>
      <c r="AE213" s="127"/>
      <c r="AF213" s="127"/>
      <c r="AG213" s="127" t="s">
        <v>131</v>
      </c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</row>
    <row r="214" spans="1:60" outlineLevel="1" x14ac:dyDescent="0.2">
      <c r="A214" s="141">
        <v>47</v>
      </c>
      <c r="B214" s="142" t="s">
        <v>337</v>
      </c>
      <c r="C214" s="326" t="s">
        <v>338</v>
      </c>
      <c r="D214" s="327" t="s">
        <v>148</v>
      </c>
      <c r="E214" s="328">
        <v>10.5</v>
      </c>
      <c r="F214" s="144"/>
      <c r="G214" s="329">
        <f>ROUND(E214*F214,2)</f>
        <v>0</v>
      </c>
      <c r="H214" s="144"/>
      <c r="I214" s="145">
        <f>ROUND(E214*H214,2)</f>
        <v>0</v>
      </c>
      <c r="J214" s="144"/>
      <c r="K214" s="145">
        <f>ROUND(E214*J214,2)</f>
        <v>0</v>
      </c>
      <c r="L214" s="145">
        <v>21</v>
      </c>
      <c r="M214" s="145">
        <f>G214*(1+L214/100)</f>
        <v>0</v>
      </c>
      <c r="N214" s="143">
        <v>5.0000000000000001E-4</v>
      </c>
      <c r="O214" s="143">
        <f>ROUND(E214*N214,2)</f>
        <v>0.01</v>
      </c>
      <c r="P214" s="143">
        <v>0</v>
      </c>
      <c r="Q214" s="143">
        <f>ROUND(E214*P214,2)</f>
        <v>0</v>
      </c>
      <c r="R214" s="145" t="s">
        <v>322</v>
      </c>
      <c r="S214" s="145" t="s">
        <v>123</v>
      </c>
      <c r="T214" s="146" t="s">
        <v>123</v>
      </c>
      <c r="U214" s="133">
        <v>2E-3</v>
      </c>
      <c r="V214" s="133">
        <f>ROUND(E214*U214,2)</f>
        <v>0.02</v>
      </c>
      <c r="W214" s="133"/>
      <c r="X214" s="133" t="s">
        <v>124</v>
      </c>
      <c r="Y214" s="133" t="s">
        <v>125</v>
      </c>
      <c r="Z214" s="127"/>
      <c r="AA214" s="127"/>
      <c r="AB214" s="127"/>
      <c r="AC214" s="127"/>
      <c r="AD214" s="127"/>
      <c r="AE214" s="127"/>
      <c r="AF214" s="127"/>
      <c r="AG214" s="127" t="s">
        <v>126</v>
      </c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</row>
    <row r="215" spans="1:60" outlineLevel="2" x14ac:dyDescent="0.2">
      <c r="A215" s="130"/>
      <c r="B215" s="131"/>
      <c r="C215" s="330" t="s">
        <v>336</v>
      </c>
      <c r="D215" s="331"/>
      <c r="E215" s="331"/>
      <c r="F215" s="331"/>
      <c r="G215" s="331"/>
      <c r="H215" s="133"/>
      <c r="I215" s="133"/>
      <c r="J215" s="133"/>
      <c r="K215" s="133"/>
      <c r="L215" s="133"/>
      <c r="M215" s="133"/>
      <c r="N215" s="132"/>
      <c r="O215" s="132"/>
      <c r="P215" s="132"/>
      <c r="Q215" s="132"/>
      <c r="R215" s="133"/>
      <c r="S215" s="133"/>
      <c r="T215" s="133"/>
      <c r="U215" s="133"/>
      <c r="V215" s="133"/>
      <c r="W215" s="133"/>
      <c r="X215" s="133"/>
      <c r="Y215" s="133"/>
      <c r="Z215" s="127"/>
      <c r="AA215" s="127"/>
      <c r="AB215" s="127"/>
      <c r="AC215" s="127"/>
      <c r="AD215" s="127"/>
      <c r="AE215" s="127"/>
      <c r="AF215" s="127"/>
      <c r="AG215" s="127" t="s">
        <v>128</v>
      </c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</row>
    <row r="216" spans="1:60" outlineLevel="2" x14ac:dyDescent="0.2">
      <c r="A216" s="130"/>
      <c r="B216" s="131"/>
      <c r="C216" s="320"/>
      <c r="D216" s="321"/>
      <c r="E216" s="321"/>
      <c r="F216" s="321"/>
      <c r="G216" s="321"/>
      <c r="H216" s="133"/>
      <c r="I216" s="133"/>
      <c r="J216" s="133"/>
      <c r="K216" s="133"/>
      <c r="L216" s="133"/>
      <c r="M216" s="133"/>
      <c r="N216" s="132"/>
      <c r="O216" s="132"/>
      <c r="P216" s="132"/>
      <c r="Q216" s="132"/>
      <c r="R216" s="133"/>
      <c r="S216" s="133"/>
      <c r="T216" s="133"/>
      <c r="U216" s="133"/>
      <c r="V216" s="133"/>
      <c r="W216" s="133"/>
      <c r="X216" s="133"/>
      <c r="Y216" s="133"/>
      <c r="Z216" s="127"/>
      <c r="AA216" s="127"/>
      <c r="AB216" s="127"/>
      <c r="AC216" s="127"/>
      <c r="AD216" s="127"/>
      <c r="AE216" s="127"/>
      <c r="AF216" s="127"/>
      <c r="AG216" s="127" t="s">
        <v>131</v>
      </c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</row>
    <row r="217" spans="1:60" ht="22.5" outlineLevel="1" x14ac:dyDescent="0.2">
      <c r="A217" s="141">
        <v>48</v>
      </c>
      <c r="B217" s="142" t="s">
        <v>339</v>
      </c>
      <c r="C217" s="326" t="s">
        <v>340</v>
      </c>
      <c r="D217" s="327" t="s">
        <v>148</v>
      </c>
      <c r="E217" s="328">
        <v>10.5</v>
      </c>
      <c r="F217" s="144"/>
      <c r="G217" s="329">
        <f>ROUND(E217*F217,2)</f>
        <v>0</v>
      </c>
      <c r="H217" s="144"/>
      <c r="I217" s="145">
        <f>ROUND(E217*H217,2)</f>
        <v>0</v>
      </c>
      <c r="J217" s="144"/>
      <c r="K217" s="145">
        <f>ROUND(E217*J217,2)</f>
        <v>0</v>
      </c>
      <c r="L217" s="145">
        <v>21</v>
      </c>
      <c r="M217" s="145">
        <f>G217*(1+L217/100)</f>
        <v>0</v>
      </c>
      <c r="N217" s="143">
        <v>0.10373</v>
      </c>
      <c r="O217" s="143">
        <f>ROUND(E217*N217,2)</f>
        <v>1.0900000000000001</v>
      </c>
      <c r="P217" s="143">
        <v>0</v>
      </c>
      <c r="Q217" s="143">
        <f>ROUND(E217*P217,2)</f>
        <v>0</v>
      </c>
      <c r="R217" s="145" t="s">
        <v>322</v>
      </c>
      <c r="S217" s="145" t="s">
        <v>123</v>
      </c>
      <c r="T217" s="146" t="s">
        <v>123</v>
      </c>
      <c r="U217" s="133">
        <v>6.4000000000000001E-2</v>
      </c>
      <c r="V217" s="133">
        <f>ROUND(E217*U217,2)</f>
        <v>0.67</v>
      </c>
      <c r="W217" s="133"/>
      <c r="X217" s="133" t="s">
        <v>124</v>
      </c>
      <c r="Y217" s="133" t="s">
        <v>125</v>
      </c>
      <c r="Z217" s="127"/>
      <c r="AA217" s="127"/>
      <c r="AB217" s="127"/>
      <c r="AC217" s="127"/>
      <c r="AD217" s="127"/>
      <c r="AE217" s="127"/>
      <c r="AF217" s="127"/>
      <c r="AG217" s="127" t="s">
        <v>126</v>
      </c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</row>
    <row r="218" spans="1:60" outlineLevel="2" x14ac:dyDescent="0.2">
      <c r="A218" s="130"/>
      <c r="B218" s="131"/>
      <c r="C218" s="343"/>
      <c r="D218" s="344"/>
      <c r="E218" s="344"/>
      <c r="F218" s="344"/>
      <c r="G218" s="344"/>
      <c r="H218" s="133"/>
      <c r="I218" s="133"/>
      <c r="J218" s="133"/>
      <c r="K218" s="133"/>
      <c r="L218" s="133"/>
      <c r="M218" s="133"/>
      <c r="N218" s="132"/>
      <c r="O218" s="132"/>
      <c r="P218" s="132"/>
      <c r="Q218" s="132"/>
      <c r="R218" s="133"/>
      <c r="S218" s="133"/>
      <c r="T218" s="133"/>
      <c r="U218" s="133"/>
      <c r="V218" s="133"/>
      <c r="W218" s="133"/>
      <c r="X218" s="133"/>
      <c r="Y218" s="133"/>
      <c r="Z218" s="127"/>
      <c r="AA218" s="127"/>
      <c r="AB218" s="127"/>
      <c r="AC218" s="127"/>
      <c r="AD218" s="127"/>
      <c r="AE218" s="127"/>
      <c r="AF218" s="127"/>
      <c r="AG218" s="127" t="s">
        <v>131</v>
      </c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</row>
    <row r="219" spans="1:60" outlineLevel="1" x14ac:dyDescent="0.2">
      <c r="A219" s="141">
        <v>49</v>
      </c>
      <c r="B219" s="142" t="s">
        <v>341</v>
      </c>
      <c r="C219" s="326" t="s">
        <v>342</v>
      </c>
      <c r="D219" s="327" t="s">
        <v>148</v>
      </c>
      <c r="E219" s="328">
        <v>224.5</v>
      </c>
      <c r="F219" s="144"/>
      <c r="G219" s="329">
        <f>ROUND(E219*F219,2)</f>
        <v>0</v>
      </c>
      <c r="H219" s="144"/>
      <c r="I219" s="145">
        <f>ROUND(E219*H219,2)</f>
        <v>0</v>
      </c>
      <c r="J219" s="144"/>
      <c r="K219" s="145">
        <f>ROUND(E219*J219,2)</f>
        <v>0</v>
      </c>
      <c r="L219" s="145">
        <v>21</v>
      </c>
      <c r="M219" s="145">
        <f>G219*(1+L219/100)</f>
        <v>0</v>
      </c>
      <c r="N219" s="143">
        <v>5.5449999999999999E-2</v>
      </c>
      <c r="O219" s="143">
        <f>ROUND(E219*N219,2)</f>
        <v>12.45</v>
      </c>
      <c r="P219" s="143">
        <v>0</v>
      </c>
      <c r="Q219" s="143">
        <f>ROUND(E219*P219,2)</f>
        <v>0</v>
      </c>
      <c r="R219" s="145" t="s">
        <v>322</v>
      </c>
      <c r="S219" s="145" t="s">
        <v>123</v>
      </c>
      <c r="T219" s="146" t="s">
        <v>123</v>
      </c>
      <c r="U219" s="133">
        <v>0.442</v>
      </c>
      <c r="V219" s="133">
        <f>ROUND(E219*U219,2)</f>
        <v>99.23</v>
      </c>
      <c r="W219" s="133"/>
      <c r="X219" s="133" t="s">
        <v>124</v>
      </c>
      <c r="Y219" s="133" t="s">
        <v>125</v>
      </c>
      <c r="Z219" s="127"/>
      <c r="AA219" s="127"/>
      <c r="AB219" s="127"/>
      <c r="AC219" s="127"/>
      <c r="AD219" s="127"/>
      <c r="AE219" s="127"/>
      <c r="AF219" s="127"/>
      <c r="AG219" s="127" t="s">
        <v>343</v>
      </c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</row>
    <row r="220" spans="1:60" ht="22.5" outlineLevel="2" x14ac:dyDescent="0.2">
      <c r="A220" s="130"/>
      <c r="B220" s="131"/>
      <c r="C220" s="330" t="s">
        <v>344</v>
      </c>
      <c r="D220" s="331"/>
      <c r="E220" s="331"/>
      <c r="F220" s="331"/>
      <c r="G220" s="331"/>
      <c r="H220" s="133"/>
      <c r="I220" s="133"/>
      <c r="J220" s="133"/>
      <c r="K220" s="133"/>
      <c r="L220" s="133"/>
      <c r="M220" s="133"/>
      <c r="N220" s="132"/>
      <c r="O220" s="132"/>
      <c r="P220" s="132"/>
      <c r="Q220" s="132"/>
      <c r="R220" s="133"/>
      <c r="S220" s="133"/>
      <c r="T220" s="133"/>
      <c r="U220" s="133"/>
      <c r="V220" s="133"/>
      <c r="W220" s="133"/>
      <c r="X220" s="133"/>
      <c r="Y220" s="133"/>
      <c r="Z220" s="127"/>
      <c r="AA220" s="127"/>
      <c r="AB220" s="127"/>
      <c r="AC220" s="127"/>
      <c r="AD220" s="127"/>
      <c r="AE220" s="127"/>
      <c r="AF220" s="127"/>
      <c r="AG220" s="127" t="s">
        <v>128</v>
      </c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47" t="str">
        <f>C220</f>
        <v>s provedením lože z kameniva drceného, s vyplněním spár, s dvojitým hutněním a se smetením přebytečného materiálu na krajnici. S dodáním hmot pro lože a výplň spár.</v>
      </c>
      <c r="BB220" s="127"/>
      <c r="BC220" s="127"/>
      <c r="BD220" s="127"/>
      <c r="BE220" s="127"/>
      <c r="BF220" s="127"/>
      <c r="BG220" s="127"/>
      <c r="BH220" s="127"/>
    </row>
    <row r="221" spans="1:60" outlineLevel="2" x14ac:dyDescent="0.2">
      <c r="A221" s="130"/>
      <c r="B221" s="131"/>
      <c r="C221" s="332" t="s">
        <v>345</v>
      </c>
      <c r="D221" s="333"/>
      <c r="E221" s="334">
        <v>179.5</v>
      </c>
      <c r="F221" s="335"/>
      <c r="G221" s="335"/>
      <c r="H221" s="133"/>
      <c r="I221" s="133"/>
      <c r="J221" s="133"/>
      <c r="K221" s="133"/>
      <c r="L221" s="133"/>
      <c r="M221" s="133"/>
      <c r="N221" s="132"/>
      <c r="O221" s="132"/>
      <c r="P221" s="132"/>
      <c r="Q221" s="132"/>
      <c r="R221" s="133"/>
      <c r="S221" s="133"/>
      <c r="T221" s="133"/>
      <c r="U221" s="133"/>
      <c r="V221" s="133"/>
      <c r="W221" s="133"/>
      <c r="X221" s="133"/>
      <c r="Y221" s="133"/>
      <c r="Z221" s="127"/>
      <c r="AA221" s="127"/>
      <c r="AB221" s="127"/>
      <c r="AC221" s="127"/>
      <c r="AD221" s="127"/>
      <c r="AE221" s="127"/>
      <c r="AF221" s="127"/>
      <c r="AG221" s="127" t="s">
        <v>130</v>
      </c>
      <c r="AH221" s="127">
        <v>0</v>
      </c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</row>
    <row r="222" spans="1:60" outlineLevel="3" x14ac:dyDescent="0.2">
      <c r="A222" s="130"/>
      <c r="B222" s="131"/>
      <c r="C222" s="332" t="s">
        <v>346</v>
      </c>
      <c r="D222" s="333"/>
      <c r="E222" s="334">
        <v>45</v>
      </c>
      <c r="F222" s="335"/>
      <c r="G222" s="335"/>
      <c r="H222" s="133"/>
      <c r="I222" s="133"/>
      <c r="J222" s="133"/>
      <c r="K222" s="133"/>
      <c r="L222" s="133"/>
      <c r="M222" s="133"/>
      <c r="N222" s="132"/>
      <c r="O222" s="132"/>
      <c r="P222" s="132"/>
      <c r="Q222" s="132"/>
      <c r="R222" s="133"/>
      <c r="S222" s="133"/>
      <c r="T222" s="133"/>
      <c r="U222" s="133"/>
      <c r="V222" s="133"/>
      <c r="W222" s="133"/>
      <c r="X222" s="133"/>
      <c r="Y222" s="133"/>
      <c r="Z222" s="127"/>
      <c r="AA222" s="127"/>
      <c r="AB222" s="127"/>
      <c r="AC222" s="127"/>
      <c r="AD222" s="127"/>
      <c r="AE222" s="127"/>
      <c r="AF222" s="127"/>
      <c r="AG222" s="127" t="s">
        <v>130</v>
      </c>
      <c r="AH222" s="127">
        <v>0</v>
      </c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</row>
    <row r="223" spans="1:60" outlineLevel="2" x14ac:dyDescent="0.2">
      <c r="A223" s="130"/>
      <c r="B223" s="131"/>
      <c r="C223" s="320"/>
      <c r="D223" s="321"/>
      <c r="E223" s="321"/>
      <c r="F223" s="321"/>
      <c r="G223" s="321"/>
      <c r="H223" s="133"/>
      <c r="I223" s="133"/>
      <c r="J223" s="133"/>
      <c r="K223" s="133"/>
      <c r="L223" s="133"/>
      <c r="M223" s="133"/>
      <c r="N223" s="132"/>
      <c r="O223" s="132"/>
      <c r="P223" s="132"/>
      <c r="Q223" s="132"/>
      <c r="R223" s="133"/>
      <c r="S223" s="133"/>
      <c r="T223" s="133"/>
      <c r="U223" s="133"/>
      <c r="V223" s="133"/>
      <c r="W223" s="133"/>
      <c r="X223" s="133"/>
      <c r="Y223" s="133"/>
      <c r="Z223" s="127"/>
      <c r="AA223" s="127"/>
      <c r="AB223" s="127"/>
      <c r="AC223" s="127"/>
      <c r="AD223" s="127"/>
      <c r="AE223" s="127"/>
      <c r="AF223" s="127"/>
      <c r="AG223" s="127" t="s">
        <v>131</v>
      </c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</row>
    <row r="224" spans="1:60" ht="22.5" outlineLevel="1" x14ac:dyDescent="0.2">
      <c r="A224" s="141">
        <v>50</v>
      </c>
      <c r="B224" s="142" t="s">
        <v>347</v>
      </c>
      <c r="C224" s="326" t="s">
        <v>348</v>
      </c>
      <c r="D224" s="327" t="s">
        <v>148</v>
      </c>
      <c r="E224" s="328">
        <v>24</v>
      </c>
      <c r="F224" s="144"/>
      <c r="G224" s="329">
        <f>ROUND(E224*F224,2)</f>
        <v>0</v>
      </c>
      <c r="H224" s="144"/>
      <c r="I224" s="145">
        <f>ROUND(E224*H224,2)</f>
        <v>0</v>
      </c>
      <c r="J224" s="144"/>
      <c r="K224" s="145">
        <f>ROUND(E224*J224,2)</f>
        <v>0</v>
      </c>
      <c r="L224" s="145">
        <v>21</v>
      </c>
      <c r="M224" s="145">
        <f>G224*(1+L224/100)</f>
        <v>0</v>
      </c>
      <c r="N224" s="143">
        <v>0.18310000000000001</v>
      </c>
      <c r="O224" s="143">
        <f>ROUND(E224*N224,2)</f>
        <v>4.3899999999999997</v>
      </c>
      <c r="P224" s="143">
        <v>0</v>
      </c>
      <c r="Q224" s="143">
        <f>ROUND(E224*P224,2)</f>
        <v>0</v>
      </c>
      <c r="R224" s="145" t="s">
        <v>322</v>
      </c>
      <c r="S224" s="145" t="s">
        <v>123</v>
      </c>
      <c r="T224" s="146" t="s">
        <v>123</v>
      </c>
      <c r="U224" s="133">
        <v>0.375</v>
      </c>
      <c r="V224" s="133">
        <f>ROUND(E224*U224,2)</f>
        <v>9</v>
      </c>
      <c r="W224" s="133"/>
      <c r="X224" s="133" t="s">
        <v>124</v>
      </c>
      <c r="Y224" s="133" t="s">
        <v>125</v>
      </c>
      <c r="Z224" s="127"/>
      <c r="AA224" s="127"/>
      <c r="AB224" s="127"/>
      <c r="AC224" s="127"/>
      <c r="AD224" s="127"/>
      <c r="AE224" s="127"/>
      <c r="AF224" s="127"/>
      <c r="AG224" s="127" t="s">
        <v>126</v>
      </c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</row>
    <row r="225" spans="1:60" ht="22.5" outlineLevel="2" x14ac:dyDescent="0.2">
      <c r="A225" s="130"/>
      <c r="B225" s="131"/>
      <c r="C225" s="330" t="s">
        <v>349</v>
      </c>
      <c r="D225" s="331"/>
      <c r="E225" s="331"/>
      <c r="F225" s="331"/>
      <c r="G225" s="331"/>
      <c r="H225" s="133"/>
      <c r="I225" s="133"/>
      <c r="J225" s="133"/>
      <c r="K225" s="133"/>
      <c r="L225" s="133"/>
      <c r="M225" s="133"/>
      <c r="N225" s="132"/>
      <c r="O225" s="132"/>
      <c r="P225" s="132"/>
      <c r="Q225" s="132"/>
      <c r="R225" s="133"/>
      <c r="S225" s="133"/>
      <c r="T225" s="133"/>
      <c r="U225" s="133"/>
      <c r="V225" s="133"/>
      <c r="W225" s="133"/>
      <c r="X225" s="133"/>
      <c r="Y225" s="133"/>
      <c r="Z225" s="127"/>
      <c r="AA225" s="127"/>
      <c r="AB225" s="127"/>
      <c r="AC225" s="127"/>
      <c r="AD225" s="127"/>
      <c r="AE225" s="127"/>
      <c r="AF225" s="127"/>
      <c r="AG225" s="127" t="s">
        <v>128</v>
      </c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47" t="str">
        <f>C225</f>
        <v>komunikací pro pěší, z dlaždic betonových a teracových, do velikosti dlaždic 0,25 m2, s provedením lože do tl. 30 mm, s vyplněním spár a se smetením přebytečného materiálu na vzdálenost do 3 m</v>
      </c>
      <c r="BB225" s="127"/>
      <c r="BC225" s="127"/>
      <c r="BD225" s="127"/>
      <c r="BE225" s="127"/>
      <c r="BF225" s="127"/>
      <c r="BG225" s="127"/>
      <c r="BH225" s="127"/>
    </row>
    <row r="226" spans="1:60" outlineLevel="2" x14ac:dyDescent="0.2">
      <c r="A226" s="130"/>
      <c r="B226" s="131"/>
      <c r="C226" s="332" t="s">
        <v>350</v>
      </c>
      <c r="D226" s="333"/>
      <c r="E226" s="334">
        <v>24</v>
      </c>
      <c r="F226" s="335"/>
      <c r="G226" s="335"/>
      <c r="H226" s="133"/>
      <c r="I226" s="133"/>
      <c r="J226" s="133"/>
      <c r="K226" s="133"/>
      <c r="L226" s="133"/>
      <c r="M226" s="133"/>
      <c r="N226" s="132"/>
      <c r="O226" s="132"/>
      <c r="P226" s="132"/>
      <c r="Q226" s="132"/>
      <c r="R226" s="133"/>
      <c r="S226" s="133"/>
      <c r="T226" s="133"/>
      <c r="U226" s="133"/>
      <c r="V226" s="133"/>
      <c r="W226" s="133"/>
      <c r="X226" s="133"/>
      <c r="Y226" s="133"/>
      <c r="Z226" s="127"/>
      <c r="AA226" s="127"/>
      <c r="AB226" s="127"/>
      <c r="AC226" s="127"/>
      <c r="AD226" s="127"/>
      <c r="AE226" s="127"/>
      <c r="AF226" s="127"/>
      <c r="AG226" s="127" t="s">
        <v>130</v>
      </c>
      <c r="AH226" s="127">
        <v>0</v>
      </c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</row>
    <row r="227" spans="1:60" outlineLevel="2" x14ac:dyDescent="0.2">
      <c r="A227" s="130"/>
      <c r="B227" s="131"/>
      <c r="C227" s="320"/>
      <c r="D227" s="321"/>
      <c r="E227" s="321"/>
      <c r="F227" s="321"/>
      <c r="G227" s="321"/>
      <c r="H227" s="133"/>
      <c r="I227" s="133"/>
      <c r="J227" s="133"/>
      <c r="K227" s="133"/>
      <c r="L227" s="133"/>
      <c r="M227" s="133"/>
      <c r="N227" s="132"/>
      <c r="O227" s="132"/>
      <c r="P227" s="132"/>
      <c r="Q227" s="132"/>
      <c r="R227" s="133"/>
      <c r="S227" s="133"/>
      <c r="T227" s="133"/>
      <c r="U227" s="133"/>
      <c r="V227" s="133"/>
      <c r="W227" s="133"/>
      <c r="X227" s="133"/>
      <c r="Y227" s="133"/>
      <c r="Z227" s="127"/>
      <c r="AA227" s="127"/>
      <c r="AB227" s="127"/>
      <c r="AC227" s="127"/>
      <c r="AD227" s="127"/>
      <c r="AE227" s="127"/>
      <c r="AF227" s="127"/>
      <c r="AG227" s="127" t="s">
        <v>131</v>
      </c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</row>
    <row r="228" spans="1:60" outlineLevel="1" x14ac:dyDescent="0.2">
      <c r="A228" s="141">
        <v>51</v>
      </c>
      <c r="B228" s="142" t="s">
        <v>351</v>
      </c>
      <c r="C228" s="326" t="s">
        <v>352</v>
      </c>
      <c r="D228" s="327" t="s">
        <v>148</v>
      </c>
      <c r="E228" s="328">
        <v>10.5</v>
      </c>
      <c r="F228" s="144"/>
      <c r="G228" s="329">
        <f>ROUND(E228*F228,2)</f>
        <v>0</v>
      </c>
      <c r="H228" s="144"/>
      <c r="I228" s="145">
        <f>ROUND(E228*H228,2)</f>
        <v>0</v>
      </c>
      <c r="J228" s="144"/>
      <c r="K228" s="145">
        <f>ROUND(E228*J228,2)</f>
        <v>0</v>
      </c>
      <c r="L228" s="145">
        <v>21</v>
      </c>
      <c r="M228" s="145">
        <f>G228*(1+L228/100)</f>
        <v>0</v>
      </c>
      <c r="N228" s="143">
        <v>0.33206000000000002</v>
      </c>
      <c r="O228" s="143">
        <f>ROUND(E228*N228,2)</f>
        <v>3.49</v>
      </c>
      <c r="P228" s="143">
        <v>0</v>
      </c>
      <c r="Q228" s="143">
        <f>ROUND(E228*P228,2)</f>
        <v>0</v>
      </c>
      <c r="R228" s="145"/>
      <c r="S228" s="145" t="s">
        <v>315</v>
      </c>
      <c r="T228" s="146" t="s">
        <v>123</v>
      </c>
      <c r="U228" s="133">
        <v>2.5000000000000001E-2</v>
      </c>
      <c r="V228" s="133">
        <f>ROUND(E228*U228,2)</f>
        <v>0.26</v>
      </c>
      <c r="W228" s="133"/>
      <c r="X228" s="133" t="s">
        <v>124</v>
      </c>
      <c r="Y228" s="133" t="s">
        <v>125</v>
      </c>
      <c r="Z228" s="127"/>
      <c r="AA228" s="127"/>
      <c r="AB228" s="127"/>
      <c r="AC228" s="127"/>
      <c r="AD228" s="127"/>
      <c r="AE228" s="127"/>
      <c r="AF228" s="127"/>
      <c r="AG228" s="127" t="s">
        <v>126</v>
      </c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</row>
    <row r="229" spans="1:60" outlineLevel="2" x14ac:dyDescent="0.2">
      <c r="A229" s="130"/>
      <c r="B229" s="131"/>
      <c r="C229" s="343"/>
      <c r="D229" s="344"/>
      <c r="E229" s="344"/>
      <c r="F229" s="344"/>
      <c r="G229" s="344"/>
      <c r="H229" s="133"/>
      <c r="I229" s="133"/>
      <c r="J229" s="133"/>
      <c r="K229" s="133"/>
      <c r="L229" s="133"/>
      <c r="M229" s="133"/>
      <c r="N229" s="132"/>
      <c r="O229" s="132"/>
      <c r="P229" s="132"/>
      <c r="Q229" s="132"/>
      <c r="R229" s="133"/>
      <c r="S229" s="133"/>
      <c r="T229" s="133"/>
      <c r="U229" s="133"/>
      <c r="V229" s="133"/>
      <c r="W229" s="133"/>
      <c r="X229" s="133"/>
      <c r="Y229" s="133"/>
      <c r="Z229" s="127"/>
      <c r="AA229" s="127"/>
      <c r="AB229" s="127"/>
      <c r="AC229" s="127"/>
      <c r="AD229" s="127"/>
      <c r="AE229" s="127"/>
      <c r="AF229" s="127"/>
      <c r="AG229" s="127" t="s">
        <v>131</v>
      </c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</row>
    <row r="230" spans="1:60" outlineLevel="1" x14ac:dyDescent="0.2">
      <c r="A230" s="141">
        <v>52</v>
      </c>
      <c r="B230" s="142" t="s">
        <v>353</v>
      </c>
      <c r="C230" s="326" t="s">
        <v>354</v>
      </c>
      <c r="D230" s="327" t="s">
        <v>148</v>
      </c>
      <c r="E230" s="328">
        <v>49.5</v>
      </c>
      <c r="F230" s="144"/>
      <c r="G230" s="329">
        <f>ROUND(E230*F230,2)</f>
        <v>0</v>
      </c>
      <c r="H230" s="144"/>
      <c r="I230" s="145">
        <f>ROUND(E230*H230,2)</f>
        <v>0</v>
      </c>
      <c r="J230" s="144"/>
      <c r="K230" s="145">
        <f>ROUND(E230*J230,2)</f>
        <v>0</v>
      </c>
      <c r="L230" s="145">
        <v>21</v>
      </c>
      <c r="M230" s="145">
        <f>G230*(1+L230/100)</f>
        <v>0</v>
      </c>
      <c r="N230" s="143">
        <v>0.13100000000000001</v>
      </c>
      <c r="O230" s="143">
        <f>ROUND(E230*N230,2)</f>
        <v>6.48</v>
      </c>
      <c r="P230" s="143">
        <v>0</v>
      </c>
      <c r="Q230" s="143">
        <f>ROUND(E230*P230,2)</f>
        <v>0</v>
      </c>
      <c r="R230" s="145" t="s">
        <v>187</v>
      </c>
      <c r="S230" s="145" t="s">
        <v>123</v>
      </c>
      <c r="T230" s="146" t="s">
        <v>123</v>
      </c>
      <c r="U230" s="133">
        <v>0</v>
      </c>
      <c r="V230" s="133">
        <f>ROUND(E230*U230,2)</f>
        <v>0</v>
      </c>
      <c r="W230" s="133"/>
      <c r="X230" s="133" t="s">
        <v>188</v>
      </c>
      <c r="Y230" s="133" t="s">
        <v>125</v>
      </c>
      <c r="Z230" s="127"/>
      <c r="AA230" s="127"/>
      <c r="AB230" s="127"/>
      <c r="AC230" s="127"/>
      <c r="AD230" s="127"/>
      <c r="AE230" s="127"/>
      <c r="AF230" s="127"/>
      <c r="AG230" s="127" t="s">
        <v>355</v>
      </c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</row>
    <row r="231" spans="1:60" outlineLevel="2" x14ac:dyDescent="0.2">
      <c r="A231" s="130"/>
      <c r="B231" s="131"/>
      <c r="C231" s="332" t="s">
        <v>356</v>
      </c>
      <c r="D231" s="333"/>
      <c r="E231" s="334">
        <v>49.5</v>
      </c>
      <c r="F231" s="335"/>
      <c r="G231" s="335"/>
      <c r="H231" s="133"/>
      <c r="I231" s="133"/>
      <c r="J231" s="133"/>
      <c r="K231" s="133"/>
      <c r="L231" s="133"/>
      <c r="M231" s="133"/>
      <c r="N231" s="132"/>
      <c r="O231" s="132"/>
      <c r="P231" s="132"/>
      <c r="Q231" s="132"/>
      <c r="R231" s="133"/>
      <c r="S231" s="133"/>
      <c r="T231" s="133"/>
      <c r="U231" s="133"/>
      <c r="V231" s="133"/>
      <c r="W231" s="133"/>
      <c r="X231" s="133"/>
      <c r="Y231" s="133"/>
      <c r="Z231" s="127"/>
      <c r="AA231" s="127"/>
      <c r="AB231" s="127"/>
      <c r="AC231" s="127"/>
      <c r="AD231" s="127"/>
      <c r="AE231" s="127"/>
      <c r="AF231" s="127"/>
      <c r="AG231" s="127" t="s">
        <v>130</v>
      </c>
      <c r="AH231" s="127">
        <v>0</v>
      </c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</row>
    <row r="232" spans="1:60" outlineLevel="2" x14ac:dyDescent="0.2">
      <c r="A232" s="130"/>
      <c r="B232" s="131"/>
      <c r="C232" s="320"/>
      <c r="D232" s="321"/>
      <c r="E232" s="321"/>
      <c r="F232" s="321"/>
      <c r="G232" s="321"/>
      <c r="H232" s="133"/>
      <c r="I232" s="133"/>
      <c r="J232" s="133"/>
      <c r="K232" s="133"/>
      <c r="L232" s="133"/>
      <c r="M232" s="133"/>
      <c r="N232" s="132"/>
      <c r="O232" s="132"/>
      <c r="P232" s="132"/>
      <c r="Q232" s="132"/>
      <c r="R232" s="133"/>
      <c r="S232" s="133"/>
      <c r="T232" s="133"/>
      <c r="U232" s="133"/>
      <c r="V232" s="133"/>
      <c r="W232" s="133"/>
      <c r="X232" s="133"/>
      <c r="Y232" s="133"/>
      <c r="Z232" s="127"/>
      <c r="AA232" s="127"/>
      <c r="AB232" s="127"/>
      <c r="AC232" s="127"/>
      <c r="AD232" s="127"/>
      <c r="AE232" s="127"/>
      <c r="AF232" s="127"/>
      <c r="AG232" s="127" t="s">
        <v>131</v>
      </c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</row>
    <row r="233" spans="1:60" x14ac:dyDescent="0.2">
      <c r="A233" s="135" t="s">
        <v>117</v>
      </c>
      <c r="B233" s="136" t="s">
        <v>62</v>
      </c>
      <c r="C233" s="322" t="s">
        <v>63</v>
      </c>
      <c r="D233" s="323"/>
      <c r="E233" s="324"/>
      <c r="F233" s="325"/>
      <c r="G233" s="325">
        <f>SUMIF(AG234:AG287,"&lt;&gt;NOR",G234:G287)</f>
        <v>0</v>
      </c>
      <c r="H233" s="139"/>
      <c r="I233" s="139">
        <f>SUM(I234:I287)</f>
        <v>0</v>
      </c>
      <c r="J233" s="139"/>
      <c r="K233" s="139">
        <f>SUM(K234:K287)</f>
        <v>0</v>
      </c>
      <c r="L233" s="139"/>
      <c r="M233" s="139">
        <f>SUM(M234:M287)</f>
        <v>0</v>
      </c>
      <c r="N233" s="138"/>
      <c r="O233" s="138">
        <f>SUM(O234:O287)</f>
        <v>46.030000000000008</v>
      </c>
      <c r="P233" s="138"/>
      <c r="Q233" s="138">
        <f>SUM(Q234:Q287)</f>
        <v>0</v>
      </c>
      <c r="R233" s="139"/>
      <c r="S233" s="139"/>
      <c r="T233" s="140"/>
      <c r="U233" s="134"/>
      <c r="V233" s="134">
        <f>SUM(V234:V287)</f>
        <v>1749.38</v>
      </c>
      <c r="W233" s="134"/>
      <c r="X233" s="134"/>
      <c r="Y233" s="134"/>
      <c r="AG233" t="s">
        <v>118</v>
      </c>
    </row>
    <row r="234" spans="1:60" outlineLevel="1" x14ac:dyDescent="0.2">
      <c r="A234" s="141">
        <v>53</v>
      </c>
      <c r="B234" s="142" t="s">
        <v>357</v>
      </c>
      <c r="C234" s="326" t="s">
        <v>358</v>
      </c>
      <c r="D234" s="327" t="s">
        <v>148</v>
      </c>
      <c r="E234" s="328">
        <v>130.5</v>
      </c>
      <c r="F234" s="144"/>
      <c r="G234" s="329">
        <f>ROUND(E234*F234,2)</f>
        <v>0</v>
      </c>
      <c r="H234" s="144"/>
      <c r="I234" s="145">
        <f>ROUND(E234*H234,2)</f>
        <v>0</v>
      </c>
      <c r="J234" s="144"/>
      <c r="K234" s="145">
        <f>ROUND(E234*J234,2)</f>
        <v>0</v>
      </c>
      <c r="L234" s="145">
        <v>21</v>
      </c>
      <c r="M234" s="145">
        <f>G234*(1+L234/100)</f>
        <v>0</v>
      </c>
      <c r="N234" s="143">
        <v>3.5659999999999997E-2</v>
      </c>
      <c r="O234" s="143">
        <f>ROUND(E234*N234,2)</f>
        <v>4.6500000000000004</v>
      </c>
      <c r="P234" s="143">
        <v>0</v>
      </c>
      <c r="Q234" s="143">
        <f>ROUND(E234*P234,2)</f>
        <v>0</v>
      </c>
      <c r="R234" s="145" t="s">
        <v>193</v>
      </c>
      <c r="S234" s="145" t="s">
        <v>123</v>
      </c>
      <c r="T234" s="146" t="s">
        <v>123</v>
      </c>
      <c r="U234" s="133">
        <v>1.1841699999999999</v>
      </c>
      <c r="V234" s="133">
        <f>ROUND(E234*U234,2)</f>
        <v>154.53</v>
      </c>
      <c r="W234" s="133"/>
      <c r="X234" s="133" t="s">
        <v>124</v>
      </c>
      <c r="Y234" s="133" t="s">
        <v>125</v>
      </c>
      <c r="Z234" s="127"/>
      <c r="AA234" s="127"/>
      <c r="AB234" s="127"/>
      <c r="AC234" s="127"/>
      <c r="AD234" s="127"/>
      <c r="AE234" s="127"/>
      <c r="AF234" s="127"/>
      <c r="AG234" s="127" t="s">
        <v>126</v>
      </c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</row>
    <row r="235" spans="1:60" outlineLevel="2" x14ac:dyDescent="0.2">
      <c r="A235" s="130"/>
      <c r="B235" s="131"/>
      <c r="C235" s="330" t="s">
        <v>359</v>
      </c>
      <c r="D235" s="331"/>
      <c r="E235" s="331"/>
      <c r="F235" s="331"/>
      <c r="G235" s="331"/>
      <c r="H235" s="133"/>
      <c r="I235" s="133"/>
      <c r="J235" s="133"/>
      <c r="K235" s="133"/>
      <c r="L235" s="133"/>
      <c r="M235" s="133"/>
      <c r="N235" s="132"/>
      <c r="O235" s="132"/>
      <c r="P235" s="132"/>
      <c r="Q235" s="132"/>
      <c r="R235" s="133"/>
      <c r="S235" s="133"/>
      <c r="T235" s="133"/>
      <c r="U235" s="133"/>
      <c r="V235" s="133"/>
      <c r="W235" s="133"/>
      <c r="X235" s="133"/>
      <c r="Y235" s="133"/>
      <c r="Z235" s="127"/>
      <c r="AA235" s="127"/>
      <c r="AB235" s="127"/>
      <c r="AC235" s="127"/>
      <c r="AD235" s="127"/>
      <c r="AE235" s="127"/>
      <c r="AF235" s="127"/>
      <c r="AG235" s="127" t="s">
        <v>128</v>
      </c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47" t="str">
        <f>C235</f>
        <v>okenního nebo dveřního, z pomocného pracovního lešení o výšce podlahy do 1900 mm a pro zatížení do 1,5 kPa,</v>
      </c>
      <c r="BB235" s="127"/>
      <c r="BC235" s="127"/>
      <c r="BD235" s="127"/>
      <c r="BE235" s="127"/>
      <c r="BF235" s="127"/>
      <c r="BG235" s="127"/>
      <c r="BH235" s="127"/>
    </row>
    <row r="236" spans="1:60" outlineLevel="2" x14ac:dyDescent="0.2">
      <c r="A236" s="130"/>
      <c r="B236" s="131"/>
      <c r="C236" s="332" t="s">
        <v>360</v>
      </c>
      <c r="D236" s="333"/>
      <c r="E236" s="334">
        <v>130.5</v>
      </c>
      <c r="F236" s="335"/>
      <c r="G236" s="335"/>
      <c r="H236" s="133"/>
      <c r="I236" s="133"/>
      <c r="J236" s="133"/>
      <c r="K236" s="133"/>
      <c r="L236" s="133"/>
      <c r="M236" s="133"/>
      <c r="N236" s="132"/>
      <c r="O236" s="132"/>
      <c r="P236" s="132"/>
      <c r="Q236" s="132"/>
      <c r="R236" s="133"/>
      <c r="S236" s="133"/>
      <c r="T236" s="133"/>
      <c r="U236" s="133"/>
      <c r="V236" s="133"/>
      <c r="W236" s="133"/>
      <c r="X236" s="133"/>
      <c r="Y236" s="133"/>
      <c r="Z236" s="127"/>
      <c r="AA236" s="127"/>
      <c r="AB236" s="127"/>
      <c r="AC236" s="127"/>
      <c r="AD236" s="127"/>
      <c r="AE236" s="127"/>
      <c r="AF236" s="127"/>
      <c r="AG236" s="127" t="s">
        <v>130</v>
      </c>
      <c r="AH236" s="127">
        <v>0</v>
      </c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</row>
    <row r="237" spans="1:60" outlineLevel="2" x14ac:dyDescent="0.2">
      <c r="A237" s="130"/>
      <c r="B237" s="131"/>
      <c r="C237" s="320"/>
      <c r="D237" s="321"/>
      <c r="E237" s="321"/>
      <c r="F237" s="321"/>
      <c r="G237" s="321"/>
      <c r="H237" s="133"/>
      <c r="I237" s="133"/>
      <c r="J237" s="133"/>
      <c r="K237" s="133"/>
      <c r="L237" s="133"/>
      <c r="M237" s="133"/>
      <c r="N237" s="132"/>
      <c r="O237" s="132"/>
      <c r="P237" s="132"/>
      <c r="Q237" s="132"/>
      <c r="R237" s="133"/>
      <c r="S237" s="133"/>
      <c r="T237" s="133"/>
      <c r="U237" s="133"/>
      <c r="V237" s="133"/>
      <c r="W237" s="133"/>
      <c r="X237" s="133"/>
      <c r="Y237" s="133"/>
      <c r="Z237" s="127"/>
      <c r="AA237" s="127"/>
      <c r="AB237" s="127"/>
      <c r="AC237" s="127"/>
      <c r="AD237" s="127"/>
      <c r="AE237" s="127"/>
      <c r="AF237" s="127"/>
      <c r="AG237" s="127" t="s">
        <v>131</v>
      </c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</row>
    <row r="238" spans="1:60" outlineLevel="1" x14ac:dyDescent="0.2">
      <c r="A238" s="141">
        <v>54</v>
      </c>
      <c r="B238" s="142" t="s">
        <v>361</v>
      </c>
      <c r="C238" s="326" t="s">
        <v>362</v>
      </c>
      <c r="D238" s="327" t="s">
        <v>148</v>
      </c>
      <c r="E238" s="328">
        <v>317.935</v>
      </c>
      <c r="F238" s="144"/>
      <c r="G238" s="329">
        <f>ROUND(E238*F238,2)</f>
        <v>0</v>
      </c>
      <c r="H238" s="144"/>
      <c r="I238" s="145">
        <f>ROUND(E238*H238,2)</f>
        <v>0</v>
      </c>
      <c r="J238" s="144"/>
      <c r="K238" s="145">
        <f>ROUND(E238*J238,2)</f>
        <v>0</v>
      </c>
      <c r="L238" s="145">
        <v>21</v>
      </c>
      <c r="M238" s="145">
        <f>G238*(1+L238/100)</f>
        <v>0</v>
      </c>
      <c r="N238" s="143">
        <v>3.5E-4</v>
      </c>
      <c r="O238" s="143">
        <f>ROUND(E238*N238,2)</f>
        <v>0.11</v>
      </c>
      <c r="P238" s="143">
        <v>0</v>
      </c>
      <c r="Q238" s="143">
        <f>ROUND(E238*P238,2)</f>
        <v>0</v>
      </c>
      <c r="R238" s="145" t="s">
        <v>172</v>
      </c>
      <c r="S238" s="145" t="s">
        <v>123</v>
      </c>
      <c r="T238" s="146" t="s">
        <v>123</v>
      </c>
      <c r="U238" s="133">
        <v>7.0000000000000007E-2</v>
      </c>
      <c r="V238" s="133">
        <f>ROUND(E238*U238,2)</f>
        <v>22.26</v>
      </c>
      <c r="W238" s="133"/>
      <c r="X238" s="133" t="s">
        <v>124</v>
      </c>
      <c r="Y238" s="133" t="s">
        <v>125</v>
      </c>
      <c r="Z238" s="127"/>
      <c r="AA238" s="127"/>
      <c r="AB238" s="127"/>
      <c r="AC238" s="127"/>
      <c r="AD238" s="127"/>
      <c r="AE238" s="127"/>
      <c r="AF238" s="127"/>
      <c r="AG238" s="127" t="s">
        <v>126</v>
      </c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</row>
    <row r="239" spans="1:60" outlineLevel="2" x14ac:dyDescent="0.2">
      <c r="A239" s="130"/>
      <c r="B239" s="131"/>
      <c r="C239" s="332" t="s">
        <v>276</v>
      </c>
      <c r="D239" s="333"/>
      <c r="E239" s="334"/>
      <c r="F239" s="335"/>
      <c r="G239" s="335"/>
      <c r="H239" s="133"/>
      <c r="I239" s="133"/>
      <c r="J239" s="133"/>
      <c r="K239" s="133"/>
      <c r="L239" s="133"/>
      <c r="M239" s="133"/>
      <c r="N239" s="132"/>
      <c r="O239" s="132"/>
      <c r="P239" s="132"/>
      <c r="Q239" s="132"/>
      <c r="R239" s="133"/>
      <c r="S239" s="133"/>
      <c r="T239" s="133"/>
      <c r="U239" s="133"/>
      <c r="V239" s="133"/>
      <c r="W239" s="133"/>
      <c r="X239" s="133"/>
      <c r="Y239" s="133"/>
      <c r="Z239" s="127"/>
      <c r="AA239" s="127"/>
      <c r="AB239" s="127"/>
      <c r="AC239" s="127"/>
      <c r="AD239" s="127"/>
      <c r="AE239" s="127"/>
      <c r="AF239" s="127"/>
      <c r="AG239" s="127" t="s">
        <v>130</v>
      </c>
      <c r="AH239" s="127">
        <v>0</v>
      </c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</row>
    <row r="240" spans="1:60" outlineLevel="3" x14ac:dyDescent="0.2">
      <c r="A240" s="130"/>
      <c r="B240" s="131"/>
      <c r="C240" s="332" t="s">
        <v>363</v>
      </c>
      <c r="D240" s="333"/>
      <c r="E240" s="334">
        <v>317.935</v>
      </c>
      <c r="F240" s="335"/>
      <c r="G240" s="335"/>
      <c r="H240" s="133"/>
      <c r="I240" s="133"/>
      <c r="J240" s="133"/>
      <c r="K240" s="133"/>
      <c r="L240" s="133"/>
      <c r="M240" s="133"/>
      <c r="N240" s="132"/>
      <c r="O240" s="132"/>
      <c r="P240" s="132"/>
      <c r="Q240" s="132"/>
      <c r="R240" s="133"/>
      <c r="S240" s="133"/>
      <c r="T240" s="133"/>
      <c r="U240" s="133"/>
      <c r="V240" s="133"/>
      <c r="W240" s="133"/>
      <c r="X240" s="133"/>
      <c r="Y240" s="133"/>
      <c r="Z240" s="127"/>
      <c r="AA240" s="127"/>
      <c r="AB240" s="127"/>
      <c r="AC240" s="127"/>
      <c r="AD240" s="127"/>
      <c r="AE240" s="127"/>
      <c r="AF240" s="127"/>
      <c r="AG240" s="127" t="s">
        <v>130</v>
      </c>
      <c r="AH240" s="127">
        <v>0</v>
      </c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</row>
    <row r="241" spans="1:60" outlineLevel="2" x14ac:dyDescent="0.2">
      <c r="A241" s="130"/>
      <c r="B241" s="131"/>
      <c r="C241" s="320"/>
      <c r="D241" s="321"/>
      <c r="E241" s="321"/>
      <c r="F241" s="321"/>
      <c r="G241" s="321"/>
      <c r="H241" s="133"/>
      <c r="I241" s="133"/>
      <c r="J241" s="133"/>
      <c r="K241" s="133"/>
      <c r="L241" s="133"/>
      <c r="M241" s="133"/>
      <c r="N241" s="132"/>
      <c r="O241" s="132"/>
      <c r="P241" s="132"/>
      <c r="Q241" s="132"/>
      <c r="R241" s="133"/>
      <c r="S241" s="133"/>
      <c r="T241" s="133"/>
      <c r="U241" s="133"/>
      <c r="V241" s="133"/>
      <c r="W241" s="133"/>
      <c r="X241" s="133"/>
      <c r="Y241" s="133"/>
      <c r="Z241" s="127"/>
      <c r="AA241" s="127"/>
      <c r="AB241" s="127"/>
      <c r="AC241" s="127"/>
      <c r="AD241" s="127"/>
      <c r="AE241" s="127"/>
      <c r="AF241" s="127"/>
      <c r="AG241" s="127" t="s">
        <v>131</v>
      </c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</row>
    <row r="242" spans="1:60" ht="33.75" outlineLevel="1" x14ac:dyDescent="0.2">
      <c r="A242" s="141">
        <v>55</v>
      </c>
      <c r="B242" s="142" t="s">
        <v>364</v>
      </c>
      <c r="C242" s="326" t="s">
        <v>365</v>
      </c>
      <c r="D242" s="327" t="s">
        <v>148</v>
      </c>
      <c r="E242" s="328">
        <v>1801.0957599999999</v>
      </c>
      <c r="F242" s="144"/>
      <c r="G242" s="329">
        <f>ROUND(E242*F242,2)</f>
        <v>0</v>
      </c>
      <c r="H242" s="144"/>
      <c r="I242" s="145">
        <f>ROUND(E242*H242,2)</f>
        <v>0</v>
      </c>
      <c r="J242" s="144"/>
      <c r="K242" s="145">
        <f>ROUND(E242*J242,2)</f>
        <v>0</v>
      </c>
      <c r="L242" s="145">
        <v>21</v>
      </c>
      <c r="M242" s="145">
        <f>G242*(1+L242/100)</f>
        <v>0</v>
      </c>
      <c r="N242" s="143">
        <v>5.2999999999999998E-4</v>
      </c>
      <c r="O242" s="143">
        <f>ROUND(E242*N242,2)</f>
        <v>0.95</v>
      </c>
      <c r="P242" s="143">
        <v>0</v>
      </c>
      <c r="Q242" s="143">
        <f>ROUND(E242*P242,2)</f>
        <v>0</v>
      </c>
      <c r="R242" s="145" t="s">
        <v>172</v>
      </c>
      <c r="S242" s="145" t="s">
        <v>123</v>
      </c>
      <c r="T242" s="146" t="s">
        <v>123</v>
      </c>
      <c r="U242" s="133">
        <v>0.21</v>
      </c>
      <c r="V242" s="133">
        <f>ROUND(E242*U242,2)</f>
        <v>378.23</v>
      </c>
      <c r="W242" s="133"/>
      <c r="X242" s="133" t="s">
        <v>124</v>
      </c>
      <c r="Y242" s="133" t="s">
        <v>125</v>
      </c>
      <c r="Z242" s="127"/>
      <c r="AA242" s="127"/>
      <c r="AB242" s="127"/>
      <c r="AC242" s="127"/>
      <c r="AD242" s="127"/>
      <c r="AE242" s="127"/>
      <c r="AF242" s="127"/>
      <c r="AG242" s="127" t="s">
        <v>126</v>
      </c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</row>
    <row r="243" spans="1:60" outlineLevel="2" x14ac:dyDescent="0.2">
      <c r="A243" s="130"/>
      <c r="B243" s="131"/>
      <c r="C243" s="330" t="s">
        <v>366</v>
      </c>
      <c r="D243" s="331"/>
      <c r="E243" s="331"/>
      <c r="F243" s="331"/>
      <c r="G243" s="331"/>
      <c r="H243" s="133"/>
      <c r="I243" s="133"/>
      <c r="J243" s="133"/>
      <c r="K243" s="133"/>
      <c r="L243" s="133"/>
      <c r="M243" s="133"/>
      <c r="N243" s="132"/>
      <c r="O243" s="132"/>
      <c r="P243" s="132"/>
      <c r="Q243" s="132"/>
      <c r="R243" s="133"/>
      <c r="S243" s="133"/>
      <c r="T243" s="133"/>
      <c r="U243" s="133"/>
      <c r="V243" s="133"/>
      <c r="W243" s="133"/>
      <c r="X243" s="133"/>
      <c r="Y243" s="133"/>
      <c r="Z243" s="127"/>
      <c r="AA243" s="127"/>
      <c r="AB243" s="127"/>
      <c r="AC243" s="127"/>
      <c r="AD243" s="127"/>
      <c r="AE243" s="127"/>
      <c r="AF243" s="127"/>
      <c r="AG243" s="127" t="s">
        <v>128</v>
      </c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</row>
    <row r="244" spans="1:60" outlineLevel="2" x14ac:dyDescent="0.2">
      <c r="A244" s="130"/>
      <c r="B244" s="131"/>
      <c r="C244" s="336" t="s">
        <v>367</v>
      </c>
      <c r="D244" s="337"/>
      <c r="E244" s="337"/>
      <c r="F244" s="337"/>
      <c r="G244" s="337"/>
      <c r="H244" s="133"/>
      <c r="I244" s="133"/>
      <c r="J244" s="133"/>
      <c r="K244" s="133"/>
      <c r="L244" s="133"/>
      <c r="M244" s="133"/>
      <c r="N244" s="132"/>
      <c r="O244" s="132"/>
      <c r="P244" s="132"/>
      <c r="Q244" s="132"/>
      <c r="R244" s="133"/>
      <c r="S244" s="133"/>
      <c r="T244" s="133"/>
      <c r="U244" s="133"/>
      <c r="V244" s="133"/>
      <c r="W244" s="133"/>
      <c r="X244" s="133"/>
      <c r="Y244" s="133"/>
      <c r="Z244" s="127"/>
      <c r="AA244" s="127"/>
      <c r="AB244" s="127"/>
      <c r="AC244" s="127"/>
      <c r="AD244" s="127"/>
      <c r="AE244" s="127"/>
      <c r="AF244" s="127"/>
      <c r="AG244" s="127" t="s">
        <v>144</v>
      </c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</row>
    <row r="245" spans="1:60" outlineLevel="2" x14ac:dyDescent="0.2">
      <c r="A245" s="130"/>
      <c r="B245" s="131"/>
      <c r="C245" s="332" t="s">
        <v>368</v>
      </c>
      <c r="D245" s="333"/>
      <c r="E245" s="334">
        <v>1801.0957599999999</v>
      </c>
      <c r="F245" s="335"/>
      <c r="G245" s="335"/>
      <c r="H245" s="133"/>
      <c r="I245" s="133"/>
      <c r="J245" s="133"/>
      <c r="K245" s="133"/>
      <c r="L245" s="133"/>
      <c r="M245" s="133"/>
      <c r="N245" s="132"/>
      <c r="O245" s="132"/>
      <c r="P245" s="132"/>
      <c r="Q245" s="132"/>
      <c r="R245" s="133"/>
      <c r="S245" s="133"/>
      <c r="T245" s="133"/>
      <c r="U245" s="133"/>
      <c r="V245" s="133"/>
      <c r="W245" s="133"/>
      <c r="X245" s="133"/>
      <c r="Y245" s="133"/>
      <c r="Z245" s="127"/>
      <c r="AA245" s="127"/>
      <c r="AB245" s="127"/>
      <c r="AC245" s="127"/>
      <c r="AD245" s="127"/>
      <c r="AE245" s="127"/>
      <c r="AF245" s="127"/>
      <c r="AG245" s="127" t="s">
        <v>130</v>
      </c>
      <c r="AH245" s="127">
        <v>0</v>
      </c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</row>
    <row r="246" spans="1:60" outlineLevel="2" x14ac:dyDescent="0.2">
      <c r="A246" s="130"/>
      <c r="B246" s="131"/>
      <c r="C246" s="320"/>
      <c r="D246" s="321"/>
      <c r="E246" s="321"/>
      <c r="F246" s="321"/>
      <c r="G246" s="321"/>
      <c r="H246" s="133"/>
      <c r="I246" s="133"/>
      <c r="J246" s="133"/>
      <c r="K246" s="133"/>
      <c r="L246" s="133"/>
      <c r="M246" s="133"/>
      <c r="N246" s="132"/>
      <c r="O246" s="132"/>
      <c r="P246" s="132"/>
      <c r="Q246" s="132"/>
      <c r="R246" s="133"/>
      <c r="S246" s="133"/>
      <c r="T246" s="133"/>
      <c r="U246" s="133"/>
      <c r="V246" s="133"/>
      <c r="W246" s="133"/>
      <c r="X246" s="133"/>
      <c r="Y246" s="133"/>
      <c r="Z246" s="127"/>
      <c r="AA246" s="127"/>
      <c r="AB246" s="127"/>
      <c r="AC246" s="127"/>
      <c r="AD246" s="127"/>
      <c r="AE246" s="127"/>
      <c r="AF246" s="127"/>
      <c r="AG246" s="127" t="s">
        <v>131</v>
      </c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</row>
    <row r="247" spans="1:60" ht="33.75" outlineLevel="1" x14ac:dyDescent="0.2">
      <c r="A247" s="141">
        <v>56</v>
      </c>
      <c r="B247" s="142" t="s">
        <v>369</v>
      </c>
      <c r="C247" s="326" t="s">
        <v>370</v>
      </c>
      <c r="D247" s="327" t="s">
        <v>148</v>
      </c>
      <c r="E247" s="328">
        <v>1801.0957599999999</v>
      </c>
      <c r="F247" s="144"/>
      <c r="G247" s="329">
        <f>ROUND(E247*F247,2)</f>
        <v>0</v>
      </c>
      <c r="H247" s="144"/>
      <c r="I247" s="145">
        <f>ROUND(E247*H247,2)</f>
        <v>0</v>
      </c>
      <c r="J247" s="144"/>
      <c r="K247" s="145">
        <f>ROUND(E247*J247,2)</f>
        <v>0</v>
      </c>
      <c r="L247" s="145">
        <v>21</v>
      </c>
      <c r="M247" s="145">
        <f>G247*(1+L247/100)</f>
        <v>0</v>
      </c>
      <c r="N247" s="143">
        <v>1.8859999999999998E-2</v>
      </c>
      <c r="O247" s="143">
        <f>ROUND(E247*N247,2)</f>
        <v>33.97</v>
      </c>
      <c r="P247" s="143">
        <v>0</v>
      </c>
      <c r="Q247" s="143">
        <f>ROUND(E247*P247,2)</f>
        <v>0</v>
      </c>
      <c r="R247" s="145" t="s">
        <v>193</v>
      </c>
      <c r="S247" s="145" t="s">
        <v>123</v>
      </c>
      <c r="T247" s="146" t="s">
        <v>123</v>
      </c>
      <c r="U247" s="133">
        <v>0.23425000000000001</v>
      </c>
      <c r="V247" s="133">
        <f>ROUND(E247*U247,2)</f>
        <v>421.91</v>
      </c>
      <c r="W247" s="133"/>
      <c r="X247" s="133" t="s">
        <v>124</v>
      </c>
      <c r="Y247" s="133" t="s">
        <v>125</v>
      </c>
      <c r="Z247" s="127"/>
      <c r="AA247" s="127"/>
      <c r="AB247" s="127"/>
      <c r="AC247" s="127"/>
      <c r="AD247" s="127"/>
      <c r="AE247" s="127"/>
      <c r="AF247" s="127"/>
      <c r="AG247" s="127" t="s">
        <v>126</v>
      </c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</row>
    <row r="248" spans="1:60" outlineLevel="2" x14ac:dyDescent="0.2">
      <c r="A248" s="130"/>
      <c r="B248" s="131"/>
      <c r="C248" s="330" t="s">
        <v>371</v>
      </c>
      <c r="D248" s="331"/>
      <c r="E248" s="331"/>
      <c r="F248" s="331"/>
      <c r="G248" s="331"/>
      <c r="H248" s="133"/>
      <c r="I248" s="133"/>
      <c r="J248" s="133"/>
      <c r="K248" s="133"/>
      <c r="L248" s="133"/>
      <c r="M248" s="133"/>
      <c r="N248" s="132"/>
      <c r="O248" s="132"/>
      <c r="P248" s="132"/>
      <c r="Q248" s="132"/>
      <c r="R248" s="133"/>
      <c r="S248" s="133"/>
      <c r="T248" s="133"/>
      <c r="U248" s="133"/>
      <c r="V248" s="133"/>
      <c r="W248" s="133"/>
      <c r="X248" s="133"/>
      <c r="Y248" s="133"/>
      <c r="Z248" s="127"/>
      <c r="AA248" s="127"/>
      <c r="AB248" s="127"/>
      <c r="AC248" s="127"/>
      <c r="AD248" s="127"/>
      <c r="AE248" s="127"/>
      <c r="AF248" s="127"/>
      <c r="AG248" s="127" t="s">
        <v>128</v>
      </c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</row>
    <row r="249" spans="1:60" outlineLevel="2" x14ac:dyDescent="0.2">
      <c r="A249" s="130"/>
      <c r="B249" s="131"/>
      <c r="C249" s="336" t="s">
        <v>372</v>
      </c>
      <c r="D249" s="337"/>
      <c r="E249" s="337"/>
      <c r="F249" s="337"/>
      <c r="G249" s="337"/>
      <c r="H249" s="133"/>
      <c r="I249" s="133"/>
      <c r="J249" s="133"/>
      <c r="K249" s="133"/>
      <c r="L249" s="133"/>
      <c r="M249" s="133"/>
      <c r="N249" s="132"/>
      <c r="O249" s="132"/>
      <c r="P249" s="132"/>
      <c r="Q249" s="132"/>
      <c r="R249" s="133"/>
      <c r="S249" s="133"/>
      <c r="T249" s="133"/>
      <c r="U249" s="133"/>
      <c r="V249" s="133"/>
      <c r="W249" s="133"/>
      <c r="X249" s="133"/>
      <c r="Y249" s="133"/>
      <c r="Z249" s="127"/>
      <c r="AA249" s="127"/>
      <c r="AB249" s="127"/>
      <c r="AC249" s="127"/>
      <c r="AD249" s="127"/>
      <c r="AE249" s="127"/>
      <c r="AF249" s="127"/>
      <c r="AG249" s="127" t="s">
        <v>144</v>
      </c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</row>
    <row r="250" spans="1:60" outlineLevel="2" x14ac:dyDescent="0.2">
      <c r="A250" s="130"/>
      <c r="B250" s="131"/>
      <c r="C250" s="332" t="s">
        <v>373</v>
      </c>
      <c r="D250" s="333"/>
      <c r="E250" s="334">
        <v>1801.0957599999999</v>
      </c>
      <c r="F250" s="335"/>
      <c r="G250" s="335"/>
      <c r="H250" s="133"/>
      <c r="I250" s="133"/>
      <c r="J250" s="133"/>
      <c r="K250" s="133"/>
      <c r="L250" s="133"/>
      <c r="M250" s="133"/>
      <c r="N250" s="132"/>
      <c r="O250" s="132"/>
      <c r="P250" s="132"/>
      <c r="Q250" s="132"/>
      <c r="R250" s="133"/>
      <c r="S250" s="133"/>
      <c r="T250" s="133"/>
      <c r="U250" s="133"/>
      <c r="V250" s="133"/>
      <c r="W250" s="133"/>
      <c r="X250" s="133"/>
      <c r="Y250" s="133"/>
      <c r="Z250" s="127"/>
      <c r="AA250" s="127"/>
      <c r="AB250" s="127"/>
      <c r="AC250" s="127"/>
      <c r="AD250" s="127"/>
      <c r="AE250" s="127"/>
      <c r="AF250" s="127"/>
      <c r="AG250" s="127" t="s">
        <v>130</v>
      </c>
      <c r="AH250" s="127">
        <v>0</v>
      </c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</row>
    <row r="251" spans="1:60" outlineLevel="2" x14ac:dyDescent="0.2">
      <c r="A251" s="130"/>
      <c r="B251" s="131"/>
      <c r="C251" s="320"/>
      <c r="D251" s="321"/>
      <c r="E251" s="321"/>
      <c r="F251" s="321"/>
      <c r="G251" s="321"/>
      <c r="H251" s="133"/>
      <c r="I251" s="133"/>
      <c r="J251" s="133"/>
      <c r="K251" s="133"/>
      <c r="L251" s="133"/>
      <c r="M251" s="133"/>
      <c r="N251" s="132"/>
      <c r="O251" s="132"/>
      <c r="P251" s="132"/>
      <c r="Q251" s="132"/>
      <c r="R251" s="133"/>
      <c r="S251" s="133"/>
      <c r="T251" s="133"/>
      <c r="U251" s="133"/>
      <c r="V251" s="133"/>
      <c r="W251" s="133"/>
      <c r="X251" s="133"/>
      <c r="Y251" s="133"/>
      <c r="Z251" s="127"/>
      <c r="AA251" s="127"/>
      <c r="AB251" s="127"/>
      <c r="AC251" s="127"/>
      <c r="AD251" s="127"/>
      <c r="AE251" s="127"/>
      <c r="AF251" s="127"/>
      <c r="AG251" s="127" t="s">
        <v>131</v>
      </c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</row>
    <row r="252" spans="1:60" ht="22.5" outlineLevel="1" x14ac:dyDescent="0.2">
      <c r="A252" s="141">
        <v>57</v>
      </c>
      <c r="B252" s="142" t="s">
        <v>374</v>
      </c>
      <c r="C252" s="326" t="s">
        <v>375</v>
      </c>
      <c r="D252" s="327" t="s">
        <v>148</v>
      </c>
      <c r="E252" s="328">
        <v>6.3</v>
      </c>
      <c r="F252" s="144"/>
      <c r="G252" s="329">
        <f>ROUND(E252*F252,2)</f>
        <v>0</v>
      </c>
      <c r="H252" s="144"/>
      <c r="I252" s="145">
        <f>ROUND(E252*H252,2)</f>
        <v>0</v>
      </c>
      <c r="J252" s="144"/>
      <c r="K252" s="145">
        <f>ROUND(E252*J252,2)</f>
        <v>0</v>
      </c>
      <c r="L252" s="145">
        <v>21</v>
      </c>
      <c r="M252" s="145">
        <f>G252*(1+L252/100)</f>
        <v>0</v>
      </c>
      <c r="N252" s="143">
        <v>3.6700000000000001E-3</v>
      </c>
      <c r="O252" s="143">
        <f>ROUND(E252*N252,2)</f>
        <v>0.02</v>
      </c>
      <c r="P252" s="143">
        <v>0</v>
      </c>
      <c r="Q252" s="143">
        <f>ROUND(E252*P252,2)</f>
        <v>0</v>
      </c>
      <c r="R252" s="145" t="s">
        <v>172</v>
      </c>
      <c r="S252" s="145" t="s">
        <v>123</v>
      </c>
      <c r="T252" s="146" t="s">
        <v>123</v>
      </c>
      <c r="U252" s="133">
        <v>0.36199999999999999</v>
      </c>
      <c r="V252" s="133">
        <f>ROUND(E252*U252,2)</f>
        <v>2.2799999999999998</v>
      </c>
      <c r="W252" s="133"/>
      <c r="X252" s="133" t="s">
        <v>124</v>
      </c>
      <c r="Y252" s="133" t="s">
        <v>125</v>
      </c>
      <c r="Z252" s="127"/>
      <c r="AA252" s="127"/>
      <c r="AB252" s="127"/>
      <c r="AC252" s="127"/>
      <c r="AD252" s="127"/>
      <c r="AE252" s="127"/>
      <c r="AF252" s="127"/>
      <c r="AG252" s="127" t="s">
        <v>126</v>
      </c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</row>
    <row r="253" spans="1:60" outlineLevel="2" x14ac:dyDescent="0.2">
      <c r="A253" s="130"/>
      <c r="B253" s="131"/>
      <c r="C253" s="332" t="s">
        <v>376</v>
      </c>
      <c r="D253" s="333"/>
      <c r="E253" s="334">
        <v>6.3</v>
      </c>
      <c r="F253" s="335"/>
      <c r="G253" s="335"/>
      <c r="H253" s="133"/>
      <c r="I253" s="133"/>
      <c r="J253" s="133"/>
      <c r="K253" s="133"/>
      <c r="L253" s="133"/>
      <c r="M253" s="133"/>
      <c r="N253" s="132"/>
      <c r="O253" s="132"/>
      <c r="P253" s="132"/>
      <c r="Q253" s="132"/>
      <c r="R253" s="133"/>
      <c r="S253" s="133"/>
      <c r="T253" s="133"/>
      <c r="U253" s="133"/>
      <c r="V253" s="133"/>
      <c r="W253" s="133"/>
      <c r="X253" s="133"/>
      <c r="Y253" s="133"/>
      <c r="Z253" s="127"/>
      <c r="AA253" s="127"/>
      <c r="AB253" s="127"/>
      <c r="AC253" s="127"/>
      <c r="AD253" s="127"/>
      <c r="AE253" s="127"/>
      <c r="AF253" s="127"/>
      <c r="AG253" s="127" t="s">
        <v>130</v>
      </c>
      <c r="AH253" s="127">
        <v>0</v>
      </c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</row>
    <row r="254" spans="1:60" outlineLevel="2" x14ac:dyDescent="0.2">
      <c r="A254" s="130"/>
      <c r="B254" s="131"/>
      <c r="C254" s="320"/>
      <c r="D254" s="321"/>
      <c r="E254" s="321"/>
      <c r="F254" s="321"/>
      <c r="G254" s="321"/>
      <c r="H254" s="133"/>
      <c r="I254" s="133"/>
      <c r="J254" s="133"/>
      <c r="K254" s="133"/>
      <c r="L254" s="133"/>
      <c r="M254" s="133"/>
      <c r="N254" s="132"/>
      <c r="O254" s="132"/>
      <c r="P254" s="132"/>
      <c r="Q254" s="132"/>
      <c r="R254" s="133"/>
      <c r="S254" s="133"/>
      <c r="T254" s="133"/>
      <c r="U254" s="133"/>
      <c r="V254" s="133"/>
      <c r="W254" s="133"/>
      <c r="X254" s="133"/>
      <c r="Y254" s="133"/>
      <c r="Z254" s="127"/>
      <c r="AA254" s="127"/>
      <c r="AB254" s="127"/>
      <c r="AC254" s="127"/>
      <c r="AD254" s="127"/>
      <c r="AE254" s="127"/>
      <c r="AF254" s="127"/>
      <c r="AG254" s="127" t="s">
        <v>131</v>
      </c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</row>
    <row r="255" spans="1:60" outlineLevel="1" x14ac:dyDescent="0.2">
      <c r="A255" s="141">
        <v>58</v>
      </c>
      <c r="B255" s="142" t="s">
        <v>377</v>
      </c>
      <c r="C255" s="326" t="s">
        <v>378</v>
      </c>
      <c r="D255" s="327" t="s">
        <v>148</v>
      </c>
      <c r="E255" s="328">
        <v>88.941599999999994</v>
      </c>
      <c r="F255" s="144"/>
      <c r="G255" s="329">
        <f>ROUND(E255*F255,2)</f>
        <v>0</v>
      </c>
      <c r="H255" s="144"/>
      <c r="I255" s="145">
        <f>ROUND(E255*H255,2)</f>
        <v>0</v>
      </c>
      <c r="J255" s="144"/>
      <c r="K255" s="145">
        <f>ROUND(E255*J255,2)</f>
        <v>0</v>
      </c>
      <c r="L255" s="145">
        <v>21</v>
      </c>
      <c r="M255" s="145">
        <f>G255*(1+L255/100)</f>
        <v>0</v>
      </c>
      <c r="N255" s="143">
        <v>0</v>
      </c>
      <c r="O255" s="143">
        <f>ROUND(E255*N255,2)</f>
        <v>0</v>
      </c>
      <c r="P255" s="143">
        <v>0</v>
      </c>
      <c r="Q255" s="143">
        <f>ROUND(E255*P255,2)</f>
        <v>0</v>
      </c>
      <c r="R255" s="145"/>
      <c r="S255" s="145" t="s">
        <v>315</v>
      </c>
      <c r="T255" s="146" t="s">
        <v>379</v>
      </c>
      <c r="U255" s="133">
        <v>0</v>
      </c>
      <c r="V255" s="133">
        <f>ROUND(E255*U255,2)</f>
        <v>0</v>
      </c>
      <c r="W255" s="133"/>
      <c r="X255" s="133" t="s">
        <v>124</v>
      </c>
      <c r="Y255" s="133" t="s">
        <v>125</v>
      </c>
      <c r="Z255" s="127"/>
      <c r="AA255" s="127"/>
      <c r="AB255" s="127"/>
      <c r="AC255" s="127"/>
      <c r="AD255" s="127"/>
      <c r="AE255" s="127"/>
      <c r="AF255" s="127"/>
      <c r="AG255" s="127" t="s">
        <v>126</v>
      </c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</row>
    <row r="256" spans="1:60" outlineLevel="2" x14ac:dyDescent="0.2">
      <c r="A256" s="130"/>
      <c r="B256" s="131"/>
      <c r="C256" s="332" t="s">
        <v>380</v>
      </c>
      <c r="D256" s="333"/>
      <c r="E256" s="334">
        <v>88.941599999999994</v>
      </c>
      <c r="F256" s="335"/>
      <c r="G256" s="335"/>
      <c r="H256" s="133"/>
      <c r="I256" s="133"/>
      <c r="J256" s="133"/>
      <c r="K256" s="133"/>
      <c r="L256" s="133"/>
      <c r="M256" s="133"/>
      <c r="N256" s="132"/>
      <c r="O256" s="132"/>
      <c r="P256" s="132"/>
      <c r="Q256" s="132"/>
      <c r="R256" s="133"/>
      <c r="S256" s="133"/>
      <c r="T256" s="133"/>
      <c r="U256" s="133"/>
      <c r="V256" s="133"/>
      <c r="W256" s="133"/>
      <c r="X256" s="133"/>
      <c r="Y256" s="133"/>
      <c r="Z256" s="127"/>
      <c r="AA256" s="127"/>
      <c r="AB256" s="127"/>
      <c r="AC256" s="127"/>
      <c r="AD256" s="127"/>
      <c r="AE256" s="127"/>
      <c r="AF256" s="127"/>
      <c r="AG256" s="127" t="s">
        <v>130</v>
      </c>
      <c r="AH256" s="127">
        <v>0</v>
      </c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</row>
    <row r="257" spans="1:60" outlineLevel="2" x14ac:dyDescent="0.2">
      <c r="A257" s="130"/>
      <c r="B257" s="131"/>
      <c r="C257" s="320"/>
      <c r="D257" s="321"/>
      <c r="E257" s="321"/>
      <c r="F257" s="321"/>
      <c r="G257" s="321"/>
      <c r="H257" s="133"/>
      <c r="I257" s="133"/>
      <c r="J257" s="133"/>
      <c r="K257" s="133"/>
      <c r="L257" s="133"/>
      <c r="M257" s="133"/>
      <c r="N257" s="132"/>
      <c r="O257" s="132"/>
      <c r="P257" s="132"/>
      <c r="Q257" s="132"/>
      <c r="R257" s="133"/>
      <c r="S257" s="133"/>
      <c r="T257" s="133"/>
      <c r="U257" s="133"/>
      <c r="V257" s="133"/>
      <c r="W257" s="133"/>
      <c r="X257" s="133"/>
      <c r="Y257" s="133"/>
      <c r="Z257" s="127"/>
      <c r="AA257" s="127"/>
      <c r="AB257" s="127"/>
      <c r="AC257" s="127"/>
      <c r="AD257" s="127"/>
      <c r="AE257" s="127"/>
      <c r="AF257" s="127"/>
      <c r="AG257" s="127" t="s">
        <v>131</v>
      </c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</row>
    <row r="258" spans="1:60" outlineLevel="1" x14ac:dyDescent="0.2">
      <c r="A258" s="141">
        <v>59</v>
      </c>
      <c r="B258" s="142" t="s">
        <v>381</v>
      </c>
      <c r="C258" s="326" t="s">
        <v>382</v>
      </c>
      <c r="D258" s="327" t="s">
        <v>148</v>
      </c>
      <c r="E258" s="328">
        <v>324.23500000000001</v>
      </c>
      <c r="F258" s="144"/>
      <c r="G258" s="329">
        <f>ROUND(E258*F258,2)</f>
        <v>0</v>
      </c>
      <c r="H258" s="144"/>
      <c r="I258" s="145">
        <f>ROUND(E258*H258,2)</f>
        <v>0</v>
      </c>
      <c r="J258" s="144"/>
      <c r="K258" s="145">
        <f>ROUND(E258*J258,2)</f>
        <v>0</v>
      </c>
      <c r="L258" s="145">
        <v>21</v>
      </c>
      <c r="M258" s="145">
        <f>G258*(1+L258/100)</f>
        <v>0</v>
      </c>
      <c r="N258" s="143">
        <v>3.2599999999999999E-3</v>
      </c>
      <c r="O258" s="143">
        <f>ROUND(E258*N258,2)</f>
        <v>1.06</v>
      </c>
      <c r="P258" s="143">
        <v>0</v>
      </c>
      <c r="Q258" s="143">
        <f>ROUND(E258*P258,2)</f>
        <v>0</v>
      </c>
      <c r="R258" s="145"/>
      <c r="S258" s="145" t="s">
        <v>315</v>
      </c>
      <c r="T258" s="146" t="s">
        <v>123</v>
      </c>
      <c r="U258" s="133">
        <v>0.10888</v>
      </c>
      <c r="V258" s="133">
        <f>ROUND(E258*U258,2)</f>
        <v>35.299999999999997</v>
      </c>
      <c r="W258" s="133"/>
      <c r="X258" s="133" t="s">
        <v>124</v>
      </c>
      <c r="Y258" s="133" t="s">
        <v>125</v>
      </c>
      <c r="Z258" s="127"/>
      <c r="AA258" s="127"/>
      <c r="AB258" s="127"/>
      <c r="AC258" s="127"/>
      <c r="AD258" s="127"/>
      <c r="AE258" s="127"/>
      <c r="AF258" s="127"/>
      <c r="AG258" s="127" t="s">
        <v>126</v>
      </c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</row>
    <row r="259" spans="1:60" outlineLevel="2" x14ac:dyDescent="0.2">
      <c r="A259" s="130"/>
      <c r="B259" s="131"/>
      <c r="C259" s="332" t="s">
        <v>383</v>
      </c>
      <c r="D259" s="333"/>
      <c r="E259" s="334"/>
      <c r="F259" s="335"/>
      <c r="G259" s="335"/>
      <c r="H259" s="133"/>
      <c r="I259" s="133"/>
      <c r="J259" s="133"/>
      <c r="K259" s="133"/>
      <c r="L259" s="133"/>
      <c r="M259" s="133"/>
      <c r="N259" s="132"/>
      <c r="O259" s="132"/>
      <c r="P259" s="132"/>
      <c r="Q259" s="132"/>
      <c r="R259" s="133"/>
      <c r="S259" s="133"/>
      <c r="T259" s="133"/>
      <c r="U259" s="133"/>
      <c r="V259" s="133"/>
      <c r="W259" s="133"/>
      <c r="X259" s="133"/>
      <c r="Y259" s="133"/>
      <c r="Z259" s="127"/>
      <c r="AA259" s="127"/>
      <c r="AB259" s="127"/>
      <c r="AC259" s="127"/>
      <c r="AD259" s="127"/>
      <c r="AE259" s="127"/>
      <c r="AF259" s="127"/>
      <c r="AG259" s="127" t="s">
        <v>130</v>
      </c>
      <c r="AH259" s="127">
        <v>0</v>
      </c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</row>
    <row r="260" spans="1:60" outlineLevel="3" x14ac:dyDescent="0.2">
      <c r="A260" s="130"/>
      <c r="B260" s="131"/>
      <c r="C260" s="332" t="s">
        <v>384</v>
      </c>
      <c r="D260" s="333"/>
      <c r="E260" s="334">
        <v>59.274999999999999</v>
      </c>
      <c r="F260" s="335"/>
      <c r="G260" s="335"/>
      <c r="H260" s="133"/>
      <c r="I260" s="133"/>
      <c r="J260" s="133"/>
      <c r="K260" s="133"/>
      <c r="L260" s="133"/>
      <c r="M260" s="133"/>
      <c r="N260" s="132"/>
      <c r="O260" s="132"/>
      <c r="P260" s="132"/>
      <c r="Q260" s="132"/>
      <c r="R260" s="133"/>
      <c r="S260" s="133"/>
      <c r="T260" s="133"/>
      <c r="U260" s="133"/>
      <c r="V260" s="133"/>
      <c r="W260" s="133"/>
      <c r="X260" s="133"/>
      <c r="Y260" s="133"/>
      <c r="Z260" s="127"/>
      <c r="AA260" s="127"/>
      <c r="AB260" s="127"/>
      <c r="AC260" s="127"/>
      <c r="AD260" s="127"/>
      <c r="AE260" s="127"/>
      <c r="AF260" s="127"/>
      <c r="AG260" s="127" t="s">
        <v>130</v>
      </c>
      <c r="AH260" s="127">
        <v>0</v>
      </c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</row>
    <row r="261" spans="1:60" outlineLevel="3" x14ac:dyDescent="0.2">
      <c r="A261" s="130"/>
      <c r="B261" s="131"/>
      <c r="C261" s="332" t="s">
        <v>385</v>
      </c>
      <c r="D261" s="333"/>
      <c r="E261" s="334">
        <v>-4.68</v>
      </c>
      <c r="F261" s="335"/>
      <c r="G261" s="335"/>
      <c r="H261" s="133"/>
      <c r="I261" s="133"/>
      <c r="J261" s="133"/>
      <c r="K261" s="133"/>
      <c r="L261" s="133"/>
      <c r="M261" s="133"/>
      <c r="N261" s="132"/>
      <c r="O261" s="132"/>
      <c r="P261" s="132"/>
      <c r="Q261" s="132"/>
      <c r="R261" s="133"/>
      <c r="S261" s="133"/>
      <c r="T261" s="133"/>
      <c r="U261" s="133"/>
      <c r="V261" s="133"/>
      <c r="W261" s="133"/>
      <c r="X261" s="133"/>
      <c r="Y261" s="133"/>
      <c r="Z261" s="127"/>
      <c r="AA261" s="127"/>
      <c r="AB261" s="127"/>
      <c r="AC261" s="127"/>
      <c r="AD261" s="127"/>
      <c r="AE261" s="127"/>
      <c r="AF261" s="127"/>
      <c r="AG261" s="127" t="s">
        <v>130</v>
      </c>
      <c r="AH261" s="127">
        <v>0</v>
      </c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</row>
    <row r="262" spans="1:60" outlineLevel="3" x14ac:dyDescent="0.2">
      <c r="A262" s="130"/>
      <c r="B262" s="131"/>
      <c r="C262" s="332" t="s">
        <v>386</v>
      </c>
      <c r="D262" s="333"/>
      <c r="E262" s="334">
        <v>284.8</v>
      </c>
      <c r="F262" s="335"/>
      <c r="G262" s="335"/>
      <c r="H262" s="133"/>
      <c r="I262" s="133"/>
      <c r="J262" s="133"/>
      <c r="K262" s="133"/>
      <c r="L262" s="133"/>
      <c r="M262" s="133"/>
      <c r="N262" s="132"/>
      <c r="O262" s="132"/>
      <c r="P262" s="132"/>
      <c r="Q262" s="132"/>
      <c r="R262" s="133"/>
      <c r="S262" s="133"/>
      <c r="T262" s="133"/>
      <c r="U262" s="133"/>
      <c r="V262" s="133"/>
      <c r="W262" s="133"/>
      <c r="X262" s="133"/>
      <c r="Y262" s="133"/>
      <c r="Z262" s="127"/>
      <c r="AA262" s="127"/>
      <c r="AB262" s="127"/>
      <c r="AC262" s="127"/>
      <c r="AD262" s="127"/>
      <c r="AE262" s="127"/>
      <c r="AF262" s="127"/>
      <c r="AG262" s="127" t="s">
        <v>130</v>
      </c>
      <c r="AH262" s="127">
        <v>0</v>
      </c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</row>
    <row r="263" spans="1:60" outlineLevel="3" x14ac:dyDescent="0.2">
      <c r="A263" s="130"/>
      <c r="B263" s="131"/>
      <c r="C263" s="332" t="s">
        <v>387</v>
      </c>
      <c r="D263" s="333"/>
      <c r="E263" s="334">
        <v>-21.46</v>
      </c>
      <c r="F263" s="335"/>
      <c r="G263" s="335"/>
      <c r="H263" s="133"/>
      <c r="I263" s="133"/>
      <c r="J263" s="133"/>
      <c r="K263" s="133"/>
      <c r="L263" s="133"/>
      <c r="M263" s="133"/>
      <c r="N263" s="132"/>
      <c r="O263" s="132"/>
      <c r="P263" s="132"/>
      <c r="Q263" s="132"/>
      <c r="R263" s="133"/>
      <c r="S263" s="133"/>
      <c r="T263" s="133"/>
      <c r="U263" s="133"/>
      <c r="V263" s="133"/>
      <c r="W263" s="133"/>
      <c r="X263" s="133"/>
      <c r="Y263" s="133"/>
      <c r="Z263" s="127"/>
      <c r="AA263" s="127"/>
      <c r="AB263" s="127"/>
      <c r="AC263" s="127"/>
      <c r="AD263" s="127"/>
      <c r="AE263" s="127"/>
      <c r="AF263" s="127"/>
      <c r="AG263" s="127" t="s">
        <v>130</v>
      </c>
      <c r="AH263" s="127">
        <v>0</v>
      </c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27"/>
      <c r="AW263" s="127"/>
      <c r="AX263" s="127"/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</row>
    <row r="264" spans="1:60" outlineLevel="3" x14ac:dyDescent="0.2">
      <c r="A264" s="130"/>
      <c r="B264" s="131"/>
      <c r="C264" s="332" t="s">
        <v>376</v>
      </c>
      <c r="D264" s="333"/>
      <c r="E264" s="334">
        <v>6.3</v>
      </c>
      <c r="F264" s="335"/>
      <c r="G264" s="335"/>
      <c r="H264" s="133"/>
      <c r="I264" s="133"/>
      <c r="J264" s="133"/>
      <c r="K264" s="133"/>
      <c r="L264" s="133"/>
      <c r="M264" s="133"/>
      <c r="N264" s="132"/>
      <c r="O264" s="132"/>
      <c r="P264" s="132"/>
      <c r="Q264" s="132"/>
      <c r="R264" s="133"/>
      <c r="S264" s="133"/>
      <c r="T264" s="133"/>
      <c r="U264" s="133"/>
      <c r="V264" s="133"/>
      <c r="W264" s="133"/>
      <c r="X264" s="133"/>
      <c r="Y264" s="133"/>
      <c r="Z264" s="127"/>
      <c r="AA264" s="127"/>
      <c r="AB264" s="127"/>
      <c r="AC264" s="127"/>
      <c r="AD264" s="127"/>
      <c r="AE264" s="127"/>
      <c r="AF264" s="127"/>
      <c r="AG264" s="127" t="s">
        <v>130</v>
      </c>
      <c r="AH264" s="127">
        <v>0</v>
      </c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</row>
    <row r="265" spans="1:60" outlineLevel="2" x14ac:dyDescent="0.2">
      <c r="A265" s="130"/>
      <c r="B265" s="131"/>
      <c r="C265" s="320"/>
      <c r="D265" s="321"/>
      <c r="E265" s="321"/>
      <c r="F265" s="321"/>
      <c r="G265" s="321"/>
      <c r="H265" s="133"/>
      <c r="I265" s="133"/>
      <c r="J265" s="133"/>
      <c r="K265" s="133"/>
      <c r="L265" s="133"/>
      <c r="M265" s="133"/>
      <c r="N265" s="132"/>
      <c r="O265" s="132"/>
      <c r="P265" s="132"/>
      <c r="Q265" s="132"/>
      <c r="R265" s="133"/>
      <c r="S265" s="133"/>
      <c r="T265" s="133"/>
      <c r="U265" s="133"/>
      <c r="V265" s="133"/>
      <c r="W265" s="133"/>
      <c r="X265" s="133"/>
      <c r="Y265" s="133"/>
      <c r="Z265" s="127"/>
      <c r="AA265" s="127"/>
      <c r="AB265" s="127"/>
      <c r="AC265" s="127"/>
      <c r="AD265" s="127"/>
      <c r="AE265" s="127"/>
      <c r="AF265" s="127"/>
      <c r="AG265" s="127" t="s">
        <v>131</v>
      </c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</row>
    <row r="266" spans="1:60" outlineLevel="1" x14ac:dyDescent="0.2">
      <c r="A266" s="141">
        <v>60</v>
      </c>
      <c r="B266" s="142" t="s">
        <v>388</v>
      </c>
      <c r="C266" s="326" t="s">
        <v>389</v>
      </c>
      <c r="D266" s="327" t="s">
        <v>148</v>
      </c>
      <c r="E266" s="328">
        <v>1801.0957599999999</v>
      </c>
      <c r="F266" s="144"/>
      <c r="G266" s="329">
        <f>ROUND(E266*F266,2)</f>
        <v>0</v>
      </c>
      <c r="H266" s="144"/>
      <c r="I266" s="145">
        <f>ROUND(E266*H266,2)</f>
        <v>0</v>
      </c>
      <c r="J266" s="144"/>
      <c r="K266" s="145">
        <f>ROUND(E266*J266,2)</f>
        <v>0</v>
      </c>
      <c r="L266" s="145">
        <v>21</v>
      </c>
      <c r="M266" s="145">
        <f>G266*(1+L266/100)</f>
        <v>0</v>
      </c>
      <c r="N266" s="143">
        <v>2.7E-4</v>
      </c>
      <c r="O266" s="143">
        <f>ROUND(E266*N266,2)</f>
        <v>0.49</v>
      </c>
      <c r="P266" s="143">
        <v>0</v>
      </c>
      <c r="Q266" s="143">
        <f>ROUND(E266*P266,2)</f>
        <v>0</v>
      </c>
      <c r="R266" s="145"/>
      <c r="S266" s="145" t="s">
        <v>315</v>
      </c>
      <c r="T266" s="146" t="s">
        <v>123</v>
      </c>
      <c r="U266" s="133">
        <v>7.0000000000000007E-2</v>
      </c>
      <c r="V266" s="133">
        <f>ROUND(E266*U266,2)</f>
        <v>126.08</v>
      </c>
      <c r="W266" s="133"/>
      <c r="X266" s="133" t="s">
        <v>124</v>
      </c>
      <c r="Y266" s="133" t="s">
        <v>125</v>
      </c>
      <c r="Z266" s="127"/>
      <c r="AA266" s="127"/>
      <c r="AB266" s="127"/>
      <c r="AC266" s="127"/>
      <c r="AD266" s="127"/>
      <c r="AE266" s="127"/>
      <c r="AF266" s="127"/>
      <c r="AG266" s="127" t="s">
        <v>126</v>
      </c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</row>
    <row r="267" spans="1:60" outlineLevel="2" x14ac:dyDescent="0.2">
      <c r="A267" s="130"/>
      <c r="B267" s="131"/>
      <c r="C267" s="332" t="s">
        <v>390</v>
      </c>
      <c r="D267" s="333"/>
      <c r="E267" s="334">
        <v>1801.0957599999999</v>
      </c>
      <c r="F267" s="335"/>
      <c r="G267" s="335"/>
      <c r="H267" s="133"/>
      <c r="I267" s="133"/>
      <c r="J267" s="133"/>
      <c r="K267" s="133"/>
      <c r="L267" s="133"/>
      <c r="M267" s="133"/>
      <c r="N267" s="132"/>
      <c r="O267" s="132"/>
      <c r="P267" s="132"/>
      <c r="Q267" s="132"/>
      <c r="R267" s="133"/>
      <c r="S267" s="133"/>
      <c r="T267" s="133"/>
      <c r="U267" s="133"/>
      <c r="V267" s="133"/>
      <c r="W267" s="133"/>
      <c r="X267" s="133"/>
      <c r="Y267" s="133"/>
      <c r="Z267" s="127"/>
      <c r="AA267" s="127"/>
      <c r="AB267" s="127"/>
      <c r="AC267" s="127"/>
      <c r="AD267" s="127"/>
      <c r="AE267" s="127"/>
      <c r="AF267" s="127"/>
      <c r="AG267" s="127" t="s">
        <v>130</v>
      </c>
      <c r="AH267" s="127">
        <v>0</v>
      </c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27"/>
      <c r="AW267" s="127"/>
      <c r="AX267" s="127"/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</row>
    <row r="268" spans="1:60" outlineLevel="2" x14ac:dyDescent="0.2">
      <c r="A268" s="130"/>
      <c r="B268" s="131"/>
      <c r="C268" s="320"/>
      <c r="D268" s="321"/>
      <c r="E268" s="321"/>
      <c r="F268" s="321"/>
      <c r="G268" s="321"/>
      <c r="H268" s="133"/>
      <c r="I268" s="133"/>
      <c r="J268" s="133"/>
      <c r="K268" s="133"/>
      <c r="L268" s="133"/>
      <c r="M268" s="133"/>
      <c r="N268" s="132"/>
      <c r="O268" s="132"/>
      <c r="P268" s="132"/>
      <c r="Q268" s="132"/>
      <c r="R268" s="133"/>
      <c r="S268" s="133"/>
      <c r="T268" s="133"/>
      <c r="U268" s="133"/>
      <c r="V268" s="133"/>
      <c r="W268" s="133"/>
      <c r="X268" s="133"/>
      <c r="Y268" s="133"/>
      <c r="Z268" s="127"/>
      <c r="AA268" s="127"/>
      <c r="AB268" s="127"/>
      <c r="AC268" s="127"/>
      <c r="AD268" s="127"/>
      <c r="AE268" s="127"/>
      <c r="AF268" s="127"/>
      <c r="AG268" s="127" t="s">
        <v>131</v>
      </c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</row>
    <row r="269" spans="1:60" ht="22.5" outlineLevel="1" x14ac:dyDescent="0.2">
      <c r="A269" s="141">
        <v>61</v>
      </c>
      <c r="B269" s="142" t="s">
        <v>391</v>
      </c>
      <c r="C269" s="326" t="s">
        <v>392</v>
      </c>
      <c r="D269" s="327" t="s">
        <v>148</v>
      </c>
      <c r="E269" s="328">
        <v>1801.0957599999999</v>
      </c>
      <c r="F269" s="144"/>
      <c r="G269" s="329">
        <f>ROUND(E269*F269,2)</f>
        <v>0</v>
      </c>
      <c r="H269" s="144"/>
      <c r="I269" s="145">
        <f>ROUND(E269*H269,2)</f>
        <v>0</v>
      </c>
      <c r="J269" s="144"/>
      <c r="K269" s="145">
        <f>ROUND(E269*J269,2)</f>
        <v>0</v>
      </c>
      <c r="L269" s="145">
        <v>21</v>
      </c>
      <c r="M269" s="145">
        <f>G269*(1+L269/100)</f>
        <v>0</v>
      </c>
      <c r="N269" s="143">
        <v>2.63E-3</v>
      </c>
      <c r="O269" s="143">
        <f>ROUND(E269*N269,2)</f>
        <v>4.74</v>
      </c>
      <c r="P269" s="143">
        <v>0</v>
      </c>
      <c r="Q269" s="143">
        <f>ROUND(E269*P269,2)</f>
        <v>0</v>
      </c>
      <c r="R269" s="145"/>
      <c r="S269" s="145" t="s">
        <v>315</v>
      </c>
      <c r="T269" s="146" t="s">
        <v>123</v>
      </c>
      <c r="U269" s="133">
        <v>0.22800999999999999</v>
      </c>
      <c r="V269" s="133">
        <f>ROUND(E269*U269,2)</f>
        <v>410.67</v>
      </c>
      <c r="W269" s="133"/>
      <c r="X269" s="133" t="s">
        <v>124</v>
      </c>
      <c r="Y269" s="133" t="s">
        <v>125</v>
      </c>
      <c r="Z269" s="127"/>
      <c r="AA269" s="127"/>
      <c r="AB269" s="127"/>
      <c r="AC269" s="127"/>
      <c r="AD269" s="127"/>
      <c r="AE269" s="127"/>
      <c r="AF269" s="127"/>
      <c r="AG269" s="127" t="s">
        <v>126</v>
      </c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</row>
    <row r="270" spans="1:60" outlineLevel="2" x14ac:dyDescent="0.2">
      <c r="A270" s="130"/>
      <c r="B270" s="131"/>
      <c r="C270" s="332" t="s">
        <v>393</v>
      </c>
      <c r="D270" s="333"/>
      <c r="E270" s="334">
        <v>249.483</v>
      </c>
      <c r="F270" s="335"/>
      <c r="G270" s="335"/>
      <c r="H270" s="133"/>
      <c r="I270" s="133"/>
      <c r="J270" s="133"/>
      <c r="K270" s="133"/>
      <c r="L270" s="133"/>
      <c r="M270" s="133"/>
      <c r="N270" s="132"/>
      <c r="O270" s="132"/>
      <c r="P270" s="132"/>
      <c r="Q270" s="132"/>
      <c r="R270" s="133"/>
      <c r="S270" s="133"/>
      <c r="T270" s="133"/>
      <c r="U270" s="133"/>
      <c r="V270" s="133"/>
      <c r="W270" s="133"/>
      <c r="X270" s="133"/>
      <c r="Y270" s="133"/>
      <c r="Z270" s="127"/>
      <c r="AA270" s="127"/>
      <c r="AB270" s="127"/>
      <c r="AC270" s="127"/>
      <c r="AD270" s="127"/>
      <c r="AE270" s="127"/>
      <c r="AF270" s="127"/>
      <c r="AG270" s="127" t="s">
        <v>130</v>
      </c>
      <c r="AH270" s="127">
        <v>0</v>
      </c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</row>
    <row r="271" spans="1:60" outlineLevel="3" x14ac:dyDescent="0.2">
      <c r="A271" s="130"/>
      <c r="B271" s="131"/>
      <c r="C271" s="332" t="s">
        <v>394</v>
      </c>
      <c r="D271" s="333"/>
      <c r="E271" s="334">
        <v>-29.640999999999998</v>
      </c>
      <c r="F271" s="335"/>
      <c r="G271" s="335"/>
      <c r="H271" s="133"/>
      <c r="I271" s="133"/>
      <c r="J271" s="133"/>
      <c r="K271" s="133"/>
      <c r="L271" s="133"/>
      <c r="M271" s="133"/>
      <c r="N271" s="132"/>
      <c r="O271" s="132"/>
      <c r="P271" s="132"/>
      <c r="Q271" s="132"/>
      <c r="R271" s="133"/>
      <c r="S271" s="133"/>
      <c r="T271" s="133"/>
      <c r="U271" s="133"/>
      <c r="V271" s="133"/>
      <c r="W271" s="133"/>
      <c r="X271" s="133"/>
      <c r="Y271" s="133"/>
      <c r="Z271" s="127"/>
      <c r="AA271" s="127"/>
      <c r="AB271" s="127"/>
      <c r="AC271" s="127"/>
      <c r="AD271" s="127"/>
      <c r="AE271" s="127"/>
      <c r="AF271" s="127"/>
      <c r="AG271" s="127" t="s">
        <v>130</v>
      </c>
      <c r="AH271" s="127">
        <v>0</v>
      </c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</row>
    <row r="272" spans="1:60" outlineLevel="3" x14ac:dyDescent="0.2">
      <c r="A272" s="130"/>
      <c r="B272" s="131"/>
      <c r="C272" s="332" t="s">
        <v>395</v>
      </c>
      <c r="D272" s="333"/>
      <c r="E272" s="334">
        <v>14.17676</v>
      </c>
      <c r="F272" s="335"/>
      <c r="G272" s="335"/>
      <c r="H272" s="133"/>
      <c r="I272" s="133"/>
      <c r="J272" s="133"/>
      <c r="K272" s="133"/>
      <c r="L272" s="133"/>
      <c r="M272" s="133"/>
      <c r="N272" s="132"/>
      <c r="O272" s="132"/>
      <c r="P272" s="132"/>
      <c r="Q272" s="132"/>
      <c r="R272" s="133"/>
      <c r="S272" s="133"/>
      <c r="T272" s="133"/>
      <c r="U272" s="133"/>
      <c r="V272" s="133"/>
      <c r="W272" s="133"/>
      <c r="X272" s="133"/>
      <c r="Y272" s="133"/>
      <c r="Z272" s="127"/>
      <c r="AA272" s="127"/>
      <c r="AB272" s="127"/>
      <c r="AC272" s="127"/>
      <c r="AD272" s="127"/>
      <c r="AE272" s="127"/>
      <c r="AF272" s="127"/>
      <c r="AG272" s="127" t="s">
        <v>130</v>
      </c>
      <c r="AH272" s="127">
        <v>0</v>
      </c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</row>
    <row r="273" spans="1:60" outlineLevel="3" x14ac:dyDescent="0.2">
      <c r="A273" s="130"/>
      <c r="B273" s="131"/>
      <c r="C273" s="332" t="s">
        <v>396</v>
      </c>
      <c r="D273" s="333"/>
      <c r="E273" s="334">
        <v>208.41499999999999</v>
      </c>
      <c r="F273" s="335"/>
      <c r="G273" s="335"/>
      <c r="H273" s="133"/>
      <c r="I273" s="133"/>
      <c r="J273" s="133"/>
      <c r="K273" s="133"/>
      <c r="L273" s="133"/>
      <c r="M273" s="133"/>
      <c r="N273" s="132"/>
      <c r="O273" s="132"/>
      <c r="P273" s="132"/>
      <c r="Q273" s="132"/>
      <c r="R273" s="133"/>
      <c r="S273" s="133"/>
      <c r="T273" s="133"/>
      <c r="U273" s="133"/>
      <c r="V273" s="133"/>
      <c r="W273" s="133"/>
      <c r="X273" s="133"/>
      <c r="Y273" s="133"/>
      <c r="Z273" s="127"/>
      <c r="AA273" s="127"/>
      <c r="AB273" s="127"/>
      <c r="AC273" s="127"/>
      <c r="AD273" s="127"/>
      <c r="AE273" s="127"/>
      <c r="AF273" s="127"/>
      <c r="AG273" s="127" t="s">
        <v>130</v>
      </c>
      <c r="AH273" s="127">
        <v>0</v>
      </c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</row>
    <row r="274" spans="1:60" outlineLevel="3" x14ac:dyDescent="0.2">
      <c r="A274" s="130"/>
      <c r="B274" s="131"/>
      <c r="C274" s="332" t="s">
        <v>397</v>
      </c>
      <c r="D274" s="333"/>
      <c r="E274" s="334">
        <v>333.625</v>
      </c>
      <c r="F274" s="335"/>
      <c r="G274" s="335"/>
      <c r="H274" s="133"/>
      <c r="I274" s="133"/>
      <c r="J274" s="133"/>
      <c r="K274" s="133"/>
      <c r="L274" s="133"/>
      <c r="M274" s="133"/>
      <c r="N274" s="132"/>
      <c r="O274" s="132"/>
      <c r="P274" s="132"/>
      <c r="Q274" s="132"/>
      <c r="R274" s="133"/>
      <c r="S274" s="133"/>
      <c r="T274" s="133"/>
      <c r="U274" s="133"/>
      <c r="V274" s="133"/>
      <c r="W274" s="133"/>
      <c r="X274" s="133"/>
      <c r="Y274" s="133"/>
      <c r="Z274" s="127"/>
      <c r="AA274" s="127"/>
      <c r="AB274" s="127"/>
      <c r="AC274" s="127"/>
      <c r="AD274" s="127"/>
      <c r="AE274" s="127"/>
      <c r="AF274" s="127"/>
      <c r="AG274" s="127" t="s">
        <v>130</v>
      </c>
      <c r="AH274" s="127">
        <v>0</v>
      </c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</row>
    <row r="275" spans="1:60" ht="33.75" outlineLevel="3" x14ac:dyDescent="0.2">
      <c r="A275" s="130"/>
      <c r="B275" s="131"/>
      <c r="C275" s="332" t="s">
        <v>398</v>
      </c>
      <c r="D275" s="333"/>
      <c r="E275" s="334">
        <v>-64.194000000000003</v>
      </c>
      <c r="F275" s="335"/>
      <c r="G275" s="335"/>
      <c r="H275" s="133"/>
      <c r="I275" s="133"/>
      <c r="J275" s="133"/>
      <c r="K275" s="133"/>
      <c r="L275" s="133"/>
      <c r="M275" s="133"/>
      <c r="N275" s="132"/>
      <c r="O275" s="132"/>
      <c r="P275" s="132"/>
      <c r="Q275" s="132"/>
      <c r="R275" s="133"/>
      <c r="S275" s="133"/>
      <c r="T275" s="133"/>
      <c r="U275" s="133"/>
      <c r="V275" s="133"/>
      <c r="W275" s="133"/>
      <c r="X275" s="133"/>
      <c r="Y275" s="133"/>
      <c r="Z275" s="127"/>
      <c r="AA275" s="127"/>
      <c r="AB275" s="127"/>
      <c r="AC275" s="127"/>
      <c r="AD275" s="127"/>
      <c r="AE275" s="127"/>
      <c r="AF275" s="127"/>
      <c r="AG275" s="127" t="s">
        <v>130</v>
      </c>
      <c r="AH275" s="127">
        <v>0</v>
      </c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</row>
    <row r="276" spans="1:60" ht="22.5" outlineLevel="3" x14ac:dyDescent="0.2">
      <c r="A276" s="130"/>
      <c r="B276" s="131"/>
      <c r="C276" s="332" t="s">
        <v>399</v>
      </c>
      <c r="D276" s="333"/>
      <c r="E276" s="334">
        <v>27.332000000000001</v>
      </c>
      <c r="F276" s="335"/>
      <c r="G276" s="335"/>
      <c r="H276" s="133"/>
      <c r="I276" s="133"/>
      <c r="J276" s="133"/>
      <c r="K276" s="133"/>
      <c r="L276" s="133"/>
      <c r="M276" s="133"/>
      <c r="N276" s="132"/>
      <c r="O276" s="132"/>
      <c r="P276" s="132"/>
      <c r="Q276" s="132"/>
      <c r="R276" s="133"/>
      <c r="S276" s="133"/>
      <c r="T276" s="133"/>
      <c r="U276" s="133"/>
      <c r="V276" s="133"/>
      <c r="W276" s="133"/>
      <c r="X276" s="133"/>
      <c r="Y276" s="133"/>
      <c r="Z276" s="127"/>
      <c r="AA276" s="127"/>
      <c r="AB276" s="127"/>
      <c r="AC276" s="127"/>
      <c r="AD276" s="127"/>
      <c r="AE276" s="127"/>
      <c r="AF276" s="127"/>
      <c r="AG276" s="127" t="s">
        <v>130</v>
      </c>
      <c r="AH276" s="127">
        <v>0</v>
      </c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</row>
    <row r="277" spans="1:60" outlineLevel="3" x14ac:dyDescent="0.2">
      <c r="A277" s="130"/>
      <c r="B277" s="131"/>
      <c r="C277" s="332" t="s">
        <v>400</v>
      </c>
      <c r="D277" s="333"/>
      <c r="E277" s="334">
        <v>288.11</v>
      </c>
      <c r="F277" s="335"/>
      <c r="G277" s="335"/>
      <c r="H277" s="133"/>
      <c r="I277" s="133"/>
      <c r="J277" s="133"/>
      <c r="K277" s="133"/>
      <c r="L277" s="133"/>
      <c r="M277" s="133"/>
      <c r="N277" s="132"/>
      <c r="O277" s="132"/>
      <c r="P277" s="132"/>
      <c r="Q277" s="132"/>
      <c r="R277" s="133"/>
      <c r="S277" s="133"/>
      <c r="T277" s="133"/>
      <c r="U277" s="133"/>
      <c r="V277" s="133"/>
      <c r="W277" s="133"/>
      <c r="X277" s="133"/>
      <c r="Y277" s="133"/>
      <c r="Z277" s="127"/>
      <c r="AA277" s="127"/>
      <c r="AB277" s="127"/>
      <c r="AC277" s="127"/>
      <c r="AD277" s="127"/>
      <c r="AE277" s="127"/>
      <c r="AF277" s="127"/>
      <c r="AG277" s="127" t="s">
        <v>130</v>
      </c>
      <c r="AH277" s="127">
        <v>0</v>
      </c>
      <c r="AI277" s="127"/>
      <c r="AJ277" s="127"/>
      <c r="AK277" s="127"/>
      <c r="AL277" s="127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27"/>
      <c r="AW277" s="127"/>
      <c r="AX277" s="127"/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</row>
    <row r="278" spans="1:60" outlineLevel="3" x14ac:dyDescent="0.2">
      <c r="A278" s="130"/>
      <c r="B278" s="131"/>
      <c r="C278" s="332" t="s">
        <v>401</v>
      </c>
      <c r="D278" s="333"/>
      <c r="E278" s="334">
        <v>-72.650000000000006</v>
      </c>
      <c r="F278" s="335"/>
      <c r="G278" s="335"/>
      <c r="H278" s="133"/>
      <c r="I278" s="133"/>
      <c r="J278" s="133"/>
      <c r="K278" s="133"/>
      <c r="L278" s="133"/>
      <c r="M278" s="133"/>
      <c r="N278" s="132"/>
      <c r="O278" s="132"/>
      <c r="P278" s="132"/>
      <c r="Q278" s="132"/>
      <c r="R278" s="133"/>
      <c r="S278" s="133"/>
      <c r="T278" s="133"/>
      <c r="U278" s="133"/>
      <c r="V278" s="133"/>
      <c r="W278" s="133"/>
      <c r="X278" s="133"/>
      <c r="Y278" s="133"/>
      <c r="Z278" s="127"/>
      <c r="AA278" s="127"/>
      <c r="AB278" s="127"/>
      <c r="AC278" s="127"/>
      <c r="AD278" s="127"/>
      <c r="AE278" s="127"/>
      <c r="AF278" s="127"/>
      <c r="AG278" s="127" t="s">
        <v>130</v>
      </c>
      <c r="AH278" s="127">
        <v>0</v>
      </c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27"/>
      <c r="AW278" s="127"/>
      <c r="AX278" s="127"/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</row>
    <row r="279" spans="1:60" outlineLevel="3" x14ac:dyDescent="0.2">
      <c r="A279" s="130"/>
      <c r="B279" s="131"/>
      <c r="C279" s="332" t="s">
        <v>402</v>
      </c>
      <c r="D279" s="333"/>
      <c r="E279" s="334">
        <v>22.58</v>
      </c>
      <c r="F279" s="335"/>
      <c r="G279" s="335"/>
      <c r="H279" s="133"/>
      <c r="I279" s="133"/>
      <c r="J279" s="133"/>
      <c r="K279" s="133"/>
      <c r="L279" s="133"/>
      <c r="M279" s="133"/>
      <c r="N279" s="132"/>
      <c r="O279" s="132"/>
      <c r="P279" s="132"/>
      <c r="Q279" s="132"/>
      <c r="R279" s="133"/>
      <c r="S279" s="133"/>
      <c r="T279" s="133"/>
      <c r="U279" s="133"/>
      <c r="V279" s="133"/>
      <c r="W279" s="133"/>
      <c r="X279" s="133"/>
      <c r="Y279" s="133"/>
      <c r="Z279" s="127"/>
      <c r="AA279" s="127"/>
      <c r="AB279" s="127"/>
      <c r="AC279" s="127"/>
      <c r="AD279" s="127"/>
      <c r="AE279" s="127"/>
      <c r="AF279" s="127"/>
      <c r="AG279" s="127" t="s">
        <v>130</v>
      </c>
      <c r="AH279" s="127">
        <v>0</v>
      </c>
      <c r="AI279" s="127"/>
      <c r="AJ279" s="127"/>
      <c r="AK279" s="127"/>
      <c r="AL279" s="127"/>
      <c r="AM279" s="127"/>
      <c r="AN279" s="127"/>
      <c r="AO279" s="127"/>
      <c r="AP279" s="127"/>
      <c r="AQ279" s="127"/>
      <c r="AR279" s="127"/>
      <c r="AS279" s="127"/>
      <c r="AT279" s="127"/>
      <c r="AU279" s="127"/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</row>
    <row r="280" spans="1:60" outlineLevel="3" x14ac:dyDescent="0.2">
      <c r="A280" s="130"/>
      <c r="B280" s="131"/>
      <c r="C280" s="332" t="s">
        <v>403</v>
      </c>
      <c r="D280" s="333"/>
      <c r="E280" s="334">
        <v>369.64299999999997</v>
      </c>
      <c r="F280" s="335"/>
      <c r="G280" s="335"/>
      <c r="H280" s="133"/>
      <c r="I280" s="133"/>
      <c r="J280" s="133"/>
      <c r="K280" s="133"/>
      <c r="L280" s="133"/>
      <c r="M280" s="133"/>
      <c r="N280" s="132"/>
      <c r="O280" s="132"/>
      <c r="P280" s="132"/>
      <c r="Q280" s="132"/>
      <c r="R280" s="133"/>
      <c r="S280" s="133"/>
      <c r="T280" s="133"/>
      <c r="U280" s="133"/>
      <c r="V280" s="133"/>
      <c r="W280" s="133"/>
      <c r="X280" s="133"/>
      <c r="Y280" s="133"/>
      <c r="Z280" s="127"/>
      <c r="AA280" s="127"/>
      <c r="AB280" s="127"/>
      <c r="AC280" s="127"/>
      <c r="AD280" s="127"/>
      <c r="AE280" s="127"/>
      <c r="AF280" s="127"/>
      <c r="AG280" s="127" t="s">
        <v>130</v>
      </c>
      <c r="AH280" s="127">
        <v>0</v>
      </c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</row>
    <row r="281" spans="1:60" outlineLevel="3" x14ac:dyDescent="0.2">
      <c r="A281" s="130"/>
      <c r="B281" s="131"/>
      <c r="C281" s="332" t="s">
        <v>404</v>
      </c>
      <c r="D281" s="333"/>
      <c r="E281" s="334">
        <v>522.88599999999997</v>
      </c>
      <c r="F281" s="335"/>
      <c r="G281" s="335"/>
      <c r="H281" s="133"/>
      <c r="I281" s="133"/>
      <c r="J281" s="133"/>
      <c r="K281" s="133"/>
      <c r="L281" s="133"/>
      <c r="M281" s="133"/>
      <c r="N281" s="132"/>
      <c r="O281" s="132"/>
      <c r="P281" s="132"/>
      <c r="Q281" s="132"/>
      <c r="R281" s="133"/>
      <c r="S281" s="133"/>
      <c r="T281" s="133"/>
      <c r="U281" s="133"/>
      <c r="V281" s="133"/>
      <c r="W281" s="133"/>
      <c r="X281" s="133"/>
      <c r="Y281" s="133"/>
      <c r="Z281" s="127"/>
      <c r="AA281" s="127"/>
      <c r="AB281" s="127"/>
      <c r="AC281" s="127"/>
      <c r="AD281" s="127"/>
      <c r="AE281" s="127"/>
      <c r="AF281" s="127"/>
      <c r="AG281" s="127" t="s">
        <v>130</v>
      </c>
      <c r="AH281" s="127">
        <v>0</v>
      </c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</row>
    <row r="282" spans="1:60" outlineLevel="3" x14ac:dyDescent="0.2">
      <c r="A282" s="130"/>
      <c r="B282" s="131"/>
      <c r="C282" s="332" t="s">
        <v>405</v>
      </c>
      <c r="D282" s="333"/>
      <c r="E282" s="334">
        <v>-110.11</v>
      </c>
      <c r="F282" s="335"/>
      <c r="G282" s="335"/>
      <c r="H282" s="133"/>
      <c r="I282" s="133"/>
      <c r="J282" s="133"/>
      <c r="K282" s="133"/>
      <c r="L282" s="133"/>
      <c r="M282" s="133"/>
      <c r="N282" s="132"/>
      <c r="O282" s="132"/>
      <c r="P282" s="132"/>
      <c r="Q282" s="132"/>
      <c r="R282" s="133"/>
      <c r="S282" s="133"/>
      <c r="T282" s="133"/>
      <c r="U282" s="133"/>
      <c r="V282" s="133"/>
      <c r="W282" s="133"/>
      <c r="X282" s="133"/>
      <c r="Y282" s="133"/>
      <c r="Z282" s="127"/>
      <c r="AA282" s="127"/>
      <c r="AB282" s="127"/>
      <c r="AC282" s="127"/>
      <c r="AD282" s="127"/>
      <c r="AE282" s="127"/>
      <c r="AF282" s="127"/>
      <c r="AG282" s="127" t="s">
        <v>130</v>
      </c>
      <c r="AH282" s="127">
        <v>0</v>
      </c>
      <c r="AI282" s="127"/>
      <c r="AJ282" s="127"/>
      <c r="AK282" s="127"/>
      <c r="AL282" s="127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27"/>
      <c r="AW282" s="127"/>
      <c r="AX282" s="127"/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</row>
    <row r="283" spans="1:60" ht="22.5" outlineLevel="3" x14ac:dyDescent="0.2">
      <c r="A283" s="130"/>
      <c r="B283" s="131"/>
      <c r="C283" s="332" t="s">
        <v>406</v>
      </c>
      <c r="D283" s="333"/>
      <c r="E283" s="334">
        <v>41.44</v>
      </c>
      <c r="F283" s="335"/>
      <c r="G283" s="335"/>
      <c r="H283" s="133"/>
      <c r="I283" s="133"/>
      <c r="J283" s="133"/>
      <c r="K283" s="133"/>
      <c r="L283" s="133"/>
      <c r="M283" s="133"/>
      <c r="N283" s="132"/>
      <c r="O283" s="132"/>
      <c r="P283" s="132"/>
      <c r="Q283" s="132"/>
      <c r="R283" s="133"/>
      <c r="S283" s="133"/>
      <c r="T283" s="133"/>
      <c r="U283" s="133"/>
      <c r="V283" s="133"/>
      <c r="W283" s="133"/>
      <c r="X283" s="133"/>
      <c r="Y283" s="133"/>
      <c r="Z283" s="127"/>
      <c r="AA283" s="127"/>
      <c r="AB283" s="127"/>
      <c r="AC283" s="127"/>
      <c r="AD283" s="127"/>
      <c r="AE283" s="127"/>
      <c r="AF283" s="127"/>
      <c r="AG283" s="127" t="s">
        <v>130</v>
      </c>
      <c r="AH283" s="127">
        <v>0</v>
      </c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</row>
    <row r="284" spans="1:60" outlineLevel="2" x14ac:dyDescent="0.2">
      <c r="A284" s="130"/>
      <c r="B284" s="131"/>
      <c r="C284" s="320"/>
      <c r="D284" s="321"/>
      <c r="E284" s="321"/>
      <c r="F284" s="321"/>
      <c r="G284" s="321"/>
      <c r="H284" s="133"/>
      <c r="I284" s="133"/>
      <c r="J284" s="133"/>
      <c r="K284" s="133"/>
      <c r="L284" s="133"/>
      <c r="M284" s="133"/>
      <c r="N284" s="132"/>
      <c r="O284" s="132"/>
      <c r="P284" s="132"/>
      <c r="Q284" s="132"/>
      <c r="R284" s="133"/>
      <c r="S284" s="133"/>
      <c r="T284" s="133"/>
      <c r="U284" s="133"/>
      <c r="V284" s="133"/>
      <c r="W284" s="133"/>
      <c r="X284" s="133"/>
      <c r="Y284" s="133"/>
      <c r="Z284" s="127"/>
      <c r="AA284" s="127"/>
      <c r="AB284" s="127"/>
      <c r="AC284" s="127"/>
      <c r="AD284" s="127"/>
      <c r="AE284" s="127"/>
      <c r="AF284" s="127"/>
      <c r="AG284" s="127" t="s">
        <v>131</v>
      </c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</row>
    <row r="285" spans="1:60" outlineLevel="1" x14ac:dyDescent="0.2">
      <c r="A285" s="141">
        <v>62</v>
      </c>
      <c r="B285" s="142" t="s">
        <v>407</v>
      </c>
      <c r="C285" s="326" t="s">
        <v>408</v>
      </c>
      <c r="D285" s="327" t="s">
        <v>148</v>
      </c>
      <c r="E285" s="328">
        <v>1801.0957599999999</v>
      </c>
      <c r="F285" s="144"/>
      <c r="G285" s="329">
        <f>ROUND(E285*F285,2)</f>
        <v>0</v>
      </c>
      <c r="H285" s="144"/>
      <c r="I285" s="145">
        <f>ROUND(E285*H285,2)</f>
        <v>0</v>
      </c>
      <c r="J285" s="144"/>
      <c r="K285" s="145">
        <f>ROUND(E285*J285,2)</f>
        <v>0</v>
      </c>
      <c r="L285" s="145">
        <v>21</v>
      </c>
      <c r="M285" s="145">
        <f>G285*(1+L285/100)</f>
        <v>0</v>
      </c>
      <c r="N285" s="143">
        <v>2.0000000000000002E-5</v>
      </c>
      <c r="O285" s="143">
        <f>ROUND(E285*N285,2)</f>
        <v>0.04</v>
      </c>
      <c r="P285" s="143">
        <v>0</v>
      </c>
      <c r="Q285" s="143">
        <f>ROUND(E285*P285,2)</f>
        <v>0</v>
      </c>
      <c r="R285" s="145"/>
      <c r="S285" s="145" t="s">
        <v>315</v>
      </c>
      <c r="T285" s="146" t="s">
        <v>123</v>
      </c>
      <c r="U285" s="133">
        <v>0.11</v>
      </c>
      <c r="V285" s="133">
        <f>ROUND(E285*U285,2)</f>
        <v>198.12</v>
      </c>
      <c r="W285" s="133"/>
      <c r="X285" s="133" t="s">
        <v>124</v>
      </c>
      <c r="Y285" s="133" t="s">
        <v>125</v>
      </c>
      <c r="Z285" s="127"/>
      <c r="AA285" s="127"/>
      <c r="AB285" s="127"/>
      <c r="AC285" s="127"/>
      <c r="AD285" s="127"/>
      <c r="AE285" s="127"/>
      <c r="AF285" s="127"/>
      <c r="AG285" s="127" t="s">
        <v>126</v>
      </c>
      <c r="AH285" s="127"/>
      <c r="AI285" s="127"/>
      <c r="AJ285" s="127"/>
      <c r="AK285" s="127"/>
      <c r="AL285" s="127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127"/>
      <c r="AW285" s="127"/>
      <c r="AX285" s="127"/>
      <c r="AY285" s="127"/>
      <c r="AZ285" s="127"/>
      <c r="BA285" s="127"/>
      <c r="BB285" s="127"/>
      <c r="BC285" s="127"/>
      <c r="BD285" s="127"/>
      <c r="BE285" s="127"/>
      <c r="BF285" s="127"/>
      <c r="BG285" s="127"/>
      <c r="BH285" s="127"/>
    </row>
    <row r="286" spans="1:60" outlineLevel="2" x14ac:dyDescent="0.2">
      <c r="A286" s="130"/>
      <c r="B286" s="131"/>
      <c r="C286" s="332" t="s">
        <v>409</v>
      </c>
      <c r="D286" s="333"/>
      <c r="E286" s="334">
        <v>1801.0957599999999</v>
      </c>
      <c r="F286" s="335"/>
      <c r="G286" s="335"/>
      <c r="H286" s="133"/>
      <c r="I286" s="133"/>
      <c r="J286" s="133"/>
      <c r="K286" s="133"/>
      <c r="L286" s="133"/>
      <c r="M286" s="133"/>
      <c r="N286" s="132"/>
      <c r="O286" s="132"/>
      <c r="P286" s="132"/>
      <c r="Q286" s="132"/>
      <c r="R286" s="133"/>
      <c r="S286" s="133"/>
      <c r="T286" s="133"/>
      <c r="U286" s="133"/>
      <c r="V286" s="133"/>
      <c r="W286" s="133"/>
      <c r="X286" s="133"/>
      <c r="Y286" s="133"/>
      <c r="Z286" s="127"/>
      <c r="AA286" s="127"/>
      <c r="AB286" s="127"/>
      <c r="AC286" s="127"/>
      <c r="AD286" s="127"/>
      <c r="AE286" s="127"/>
      <c r="AF286" s="127"/>
      <c r="AG286" s="127" t="s">
        <v>130</v>
      </c>
      <c r="AH286" s="127">
        <v>0</v>
      </c>
      <c r="AI286" s="127"/>
      <c r="AJ286" s="127"/>
      <c r="AK286" s="127"/>
      <c r="AL286" s="127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27"/>
      <c r="AW286" s="127"/>
      <c r="AX286" s="127"/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</row>
    <row r="287" spans="1:60" outlineLevel="2" x14ac:dyDescent="0.2">
      <c r="A287" s="130"/>
      <c r="B287" s="131"/>
      <c r="C287" s="320"/>
      <c r="D287" s="321"/>
      <c r="E287" s="321"/>
      <c r="F287" s="321"/>
      <c r="G287" s="321"/>
      <c r="H287" s="133"/>
      <c r="I287" s="133"/>
      <c r="J287" s="133"/>
      <c r="K287" s="133"/>
      <c r="L287" s="133"/>
      <c r="M287" s="133"/>
      <c r="N287" s="132"/>
      <c r="O287" s="132"/>
      <c r="P287" s="132"/>
      <c r="Q287" s="132"/>
      <c r="R287" s="133"/>
      <c r="S287" s="133"/>
      <c r="T287" s="133"/>
      <c r="U287" s="133"/>
      <c r="V287" s="133"/>
      <c r="W287" s="133"/>
      <c r="X287" s="133"/>
      <c r="Y287" s="133"/>
      <c r="Z287" s="127"/>
      <c r="AA287" s="127"/>
      <c r="AB287" s="127"/>
      <c r="AC287" s="127"/>
      <c r="AD287" s="127"/>
      <c r="AE287" s="127"/>
      <c r="AF287" s="127"/>
      <c r="AG287" s="127" t="s">
        <v>131</v>
      </c>
      <c r="AH287" s="127"/>
      <c r="AI287" s="127"/>
      <c r="AJ287" s="127"/>
      <c r="AK287" s="127"/>
      <c r="AL287" s="127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127"/>
      <c r="AW287" s="127"/>
      <c r="AX287" s="127"/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</row>
    <row r="288" spans="1:60" x14ac:dyDescent="0.2">
      <c r="A288" s="135" t="s">
        <v>117</v>
      </c>
      <c r="B288" s="136" t="s">
        <v>64</v>
      </c>
      <c r="C288" s="322" t="s">
        <v>65</v>
      </c>
      <c r="D288" s="323"/>
      <c r="E288" s="324"/>
      <c r="F288" s="325"/>
      <c r="G288" s="325">
        <f>SUMIF(AG289:AG393,"&lt;&gt;NOR",G289:G393)</f>
        <v>0</v>
      </c>
      <c r="H288" s="139"/>
      <c r="I288" s="139">
        <f>SUM(I289:I393)</f>
        <v>0</v>
      </c>
      <c r="J288" s="139"/>
      <c r="K288" s="139">
        <f>SUM(K289:K393)</f>
        <v>0</v>
      </c>
      <c r="L288" s="139"/>
      <c r="M288" s="139">
        <f>SUM(M289:M393)</f>
        <v>0</v>
      </c>
      <c r="N288" s="138"/>
      <c r="O288" s="138">
        <f>SUM(O289:O393)</f>
        <v>71.209999999999994</v>
      </c>
      <c r="P288" s="138"/>
      <c r="Q288" s="138">
        <f>SUM(Q289:Q393)</f>
        <v>207.01000000000002</v>
      </c>
      <c r="R288" s="139"/>
      <c r="S288" s="139"/>
      <c r="T288" s="140"/>
      <c r="U288" s="134"/>
      <c r="V288" s="134">
        <f>SUM(V289:V393)</f>
        <v>1058.0000000000002</v>
      </c>
      <c r="W288" s="134"/>
      <c r="X288" s="134"/>
      <c r="Y288" s="134"/>
      <c r="AG288" t="s">
        <v>118</v>
      </c>
    </row>
    <row r="289" spans="1:60" ht="22.5" outlineLevel="1" x14ac:dyDescent="0.2">
      <c r="A289" s="141">
        <v>63</v>
      </c>
      <c r="B289" s="142" t="s">
        <v>410</v>
      </c>
      <c r="C289" s="326" t="s">
        <v>411</v>
      </c>
      <c r="D289" s="327" t="s">
        <v>148</v>
      </c>
      <c r="E289" s="328">
        <v>224.5</v>
      </c>
      <c r="F289" s="144"/>
      <c r="G289" s="329">
        <f>ROUND(E289*F289,2)</f>
        <v>0</v>
      </c>
      <c r="H289" s="144"/>
      <c r="I289" s="145">
        <f>ROUND(E289*H289,2)</f>
        <v>0</v>
      </c>
      <c r="J289" s="144"/>
      <c r="K289" s="145">
        <f>ROUND(E289*J289,2)</f>
        <v>0</v>
      </c>
      <c r="L289" s="145">
        <v>21</v>
      </c>
      <c r="M289" s="145">
        <f>G289*(1+L289/100)</f>
        <v>0</v>
      </c>
      <c r="N289" s="143">
        <v>0</v>
      </c>
      <c r="O289" s="143">
        <f>ROUND(E289*N289,2)</f>
        <v>0</v>
      </c>
      <c r="P289" s="143">
        <v>0.13800000000000001</v>
      </c>
      <c r="Q289" s="143">
        <f>ROUND(E289*P289,2)</f>
        <v>30.98</v>
      </c>
      <c r="R289" s="145" t="s">
        <v>322</v>
      </c>
      <c r="S289" s="145" t="s">
        <v>123</v>
      </c>
      <c r="T289" s="146" t="s">
        <v>123</v>
      </c>
      <c r="U289" s="133">
        <v>0.16</v>
      </c>
      <c r="V289" s="133">
        <f>ROUND(E289*U289,2)</f>
        <v>35.92</v>
      </c>
      <c r="W289" s="133"/>
      <c r="X289" s="133" t="s">
        <v>124</v>
      </c>
      <c r="Y289" s="133" t="s">
        <v>125</v>
      </c>
      <c r="Z289" s="127"/>
      <c r="AA289" s="127"/>
      <c r="AB289" s="127"/>
      <c r="AC289" s="127"/>
      <c r="AD289" s="127"/>
      <c r="AE289" s="127"/>
      <c r="AF289" s="127"/>
      <c r="AG289" s="127" t="s">
        <v>126</v>
      </c>
      <c r="AH289" s="127"/>
      <c r="AI289" s="127"/>
      <c r="AJ289" s="127"/>
      <c r="AK289" s="127"/>
      <c r="AL289" s="127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27"/>
      <c r="AW289" s="127"/>
      <c r="AX289" s="127"/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</row>
    <row r="290" spans="1:60" outlineLevel="2" x14ac:dyDescent="0.2">
      <c r="A290" s="130"/>
      <c r="B290" s="131"/>
      <c r="C290" s="330" t="s">
        <v>412</v>
      </c>
      <c r="D290" s="331"/>
      <c r="E290" s="331"/>
      <c r="F290" s="331"/>
      <c r="G290" s="331"/>
      <c r="H290" s="133"/>
      <c r="I290" s="133"/>
      <c r="J290" s="133"/>
      <c r="K290" s="133"/>
      <c r="L290" s="133"/>
      <c r="M290" s="133"/>
      <c r="N290" s="132"/>
      <c r="O290" s="132"/>
      <c r="P290" s="132"/>
      <c r="Q290" s="132"/>
      <c r="R290" s="133"/>
      <c r="S290" s="133"/>
      <c r="T290" s="133"/>
      <c r="U290" s="133"/>
      <c r="V290" s="133"/>
      <c r="W290" s="133"/>
      <c r="X290" s="133"/>
      <c r="Y290" s="133"/>
      <c r="Z290" s="127"/>
      <c r="AA290" s="127"/>
      <c r="AB290" s="127"/>
      <c r="AC290" s="127"/>
      <c r="AD290" s="127"/>
      <c r="AE290" s="127"/>
      <c r="AF290" s="127"/>
      <c r="AG290" s="127" t="s">
        <v>128</v>
      </c>
      <c r="AH290" s="127"/>
      <c r="AI290" s="127"/>
      <c r="AJ290" s="127"/>
      <c r="AK290" s="127"/>
      <c r="AL290" s="127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</row>
    <row r="291" spans="1:60" outlineLevel="2" x14ac:dyDescent="0.2">
      <c r="A291" s="130"/>
      <c r="B291" s="131"/>
      <c r="C291" s="332" t="s">
        <v>413</v>
      </c>
      <c r="D291" s="333"/>
      <c r="E291" s="334">
        <v>94</v>
      </c>
      <c r="F291" s="335"/>
      <c r="G291" s="335"/>
      <c r="H291" s="133"/>
      <c r="I291" s="133"/>
      <c r="J291" s="133"/>
      <c r="K291" s="133"/>
      <c r="L291" s="133"/>
      <c r="M291" s="133"/>
      <c r="N291" s="132"/>
      <c r="O291" s="132"/>
      <c r="P291" s="132"/>
      <c r="Q291" s="132"/>
      <c r="R291" s="133"/>
      <c r="S291" s="133"/>
      <c r="T291" s="133"/>
      <c r="U291" s="133"/>
      <c r="V291" s="133"/>
      <c r="W291" s="133"/>
      <c r="X291" s="133"/>
      <c r="Y291" s="133"/>
      <c r="Z291" s="127"/>
      <c r="AA291" s="127"/>
      <c r="AB291" s="127"/>
      <c r="AC291" s="127"/>
      <c r="AD291" s="127"/>
      <c r="AE291" s="127"/>
      <c r="AF291" s="127"/>
      <c r="AG291" s="127" t="s">
        <v>130</v>
      </c>
      <c r="AH291" s="127">
        <v>0</v>
      </c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</row>
    <row r="292" spans="1:60" outlineLevel="3" x14ac:dyDescent="0.2">
      <c r="A292" s="130"/>
      <c r="B292" s="131"/>
      <c r="C292" s="332" t="s">
        <v>414</v>
      </c>
      <c r="D292" s="333"/>
      <c r="E292" s="334">
        <v>104.5</v>
      </c>
      <c r="F292" s="335"/>
      <c r="G292" s="335"/>
      <c r="H292" s="133"/>
      <c r="I292" s="133"/>
      <c r="J292" s="133"/>
      <c r="K292" s="133"/>
      <c r="L292" s="133"/>
      <c r="M292" s="133"/>
      <c r="N292" s="132"/>
      <c r="O292" s="132"/>
      <c r="P292" s="132"/>
      <c r="Q292" s="132"/>
      <c r="R292" s="133"/>
      <c r="S292" s="133"/>
      <c r="T292" s="133"/>
      <c r="U292" s="133"/>
      <c r="V292" s="133"/>
      <c r="W292" s="133"/>
      <c r="X292" s="133"/>
      <c r="Y292" s="133"/>
      <c r="Z292" s="127"/>
      <c r="AA292" s="127"/>
      <c r="AB292" s="127"/>
      <c r="AC292" s="127"/>
      <c r="AD292" s="127"/>
      <c r="AE292" s="127"/>
      <c r="AF292" s="127"/>
      <c r="AG292" s="127" t="s">
        <v>130</v>
      </c>
      <c r="AH292" s="127">
        <v>0</v>
      </c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</row>
    <row r="293" spans="1:60" outlineLevel="3" x14ac:dyDescent="0.2">
      <c r="A293" s="130"/>
      <c r="B293" s="131"/>
      <c r="C293" s="332" t="s">
        <v>415</v>
      </c>
      <c r="D293" s="333"/>
      <c r="E293" s="334">
        <v>26</v>
      </c>
      <c r="F293" s="335"/>
      <c r="G293" s="335"/>
      <c r="H293" s="133"/>
      <c r="I293" s="133"/>
      <c r="J293" s="133"/>
      <c r="K293" s="133"/>
      <c r="L293" s="133"/>
      <c r="M293" s="133"/>
      <c r="N293" s="132"/>
      <c r="O293" s="132"/>
      <c r="P293" s="132"/>
      <c r="Q293" s="132"/>
      <c r="R293" s="133"/>
      <c r="S293" s="133"/>
      <c r="T293" s="133"/>
      <c r="U293" s="133"/>
      <c r="V293" s="133"/>
      <c r="W293" s="133"/>
      <c r="X293" s="133"/>
      <c r="Y293" s="133"/>
      <c r="Z293" s="127"/>
      <c r="AA293" s="127"/>
      <c r="AB293" s="127"/>
      <c r="AC293" s="127"/>
      <c r="AD293" s="127"/>
      <c r="AE293" s="127"/>
      <c r="AF293" s="127"/>
      <c r="AG293" s="127" t="s">
        <v>130</v>
      </c>
      <c r="AH293" s="127">
        <v>0</v>
      </c>
      <c r="AI293" s="127"/>
      <c r="AJ293" s="127"/>
      <c r="AK293" s="127"/>
      <c r="AL293" s="127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27"/>
      <c r="AW293" s="127"/>
      <c r="AX293" s="127"/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</row>
    <row r="294" spans="1:60" outlineLevel="2" x14ac:dyDescent="0.2">
      <c r="A294" s="130"/>
      <c r="B294" s="131"/>
      <c r="C294" s="320"/>
      <c r="D294" s="321"/>
      <c r="E294" s="321"/>
      <c r="F294" s="321"/>
      <c r="G294" s="321"/>
      <c r="H294" s="133"/>
      <c r="I294" s="133"/>
      <c r="J294" s="133"/>
      <c r="K294" s="133"/>
      <c r="L294" s="133"/>
      <c r="M294" s="133"/>
      <c r="N294" s="132"/>
      <c r="O294" s="132"/>
      <c r="P294" s="132"/>
      <c r="Q294" s="132"/>
      <c r="R294" s="133"/>
      <c r="S294" s="133"/>
      <c r="T294" s="133"/>
      <c r="U294" s="133"/>
      <c r="V294" s="133"/>
      <c r="W294" s="133"/>
      <c r="X294" s="133"/>
      <c r="Y294" s="133"/>
      <c r="Z294" s="127"/>
      <c r="AA294" s="127"/>
      <c r="AB294" s="127"/>
      <c r="AC294" s="127"/>
      <c r="AD294" s="127"/>
      <c r="AE294" s="127"/>
      <c r="AF294" s="127"/>
      <c r="AG294" s="127" t="s">
        <v>131</v>
      </c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</row>
    <row r="295" spans="1:60" ht="22.5" outlineLevel="1" x14ac:dyDescent="0.2">
      <c r="A295" s="141">
        <v>64</v>
      </c>
      <c r="B295" s="142" t="s">
        <v>416</v>
      </c>
      <c r="C295" s="326" t="s">
        <v>417</v>
      </c>
      <c r="D295" s="327" t="s">
        <v>148</v>
      </c>
      <c r="E295" s="328">
        <v>104.5</v>
      </c>
      <c r="F295" s="144"/>
      <c r="G295" s="329">
        <f>ROUND(E295*F295,2)</f>
        <v>0</v>
      </c>
      <c r="H295" s="144"/>
      <c r="I295" s="145">
        <f>ROUND(E295*H295,2)</f>
        <v>0</v>
      </c>
      <c r="J295" s="144"/>
      <c r="K295" s="145">
        <f>ROUND(E295*J295,2)</f>
        <v>0</v>
      </c>
      <c r="L295" s="145">
        <v>21</v>
      </c>
      <c r="M295" s="145">
        <f>G295*(1+L295/100)</f>
        <v>0</v>
      </c>
      <c r="N295" s="143">
        <v>0</v>
      </c>
      <c r="O295" s="143">
        <f>ROUND(E295*N295,2)</f>
        <v>0</v>
      </c>
      <c r="P295" s="143">
        <v>0.66</v>
      </c>
      <c r="Q295" s="143">
        <f>ROUND(E295*P295,2)</f>
        <v>68.97</v>
      </c>
      <c r="R295" s="145" t="s">
        <v>322</v>
      </c>
      <c r="S295" s="145" t="s">
        <v>123</v>
      </c>
      <c r="T295" s="146" t="s">
        <v>123</v>
      </c>
      <c r="U295" s="133">
        <v>1.0529999999999999</v>
      </c>
      <c r="V295" s="133">
        <f>ROUND(E295*U295,2)</f>
        <v>110.04</v>
      </c>
      <c r="W295" s="133"/>
      <c r="X295" s="133" t="s">
        <v>124</v>
      </c>
      <c r="Y295" s="133" t="s">
        <v>125</v>
      </c>
      <c r="Z295" s="127"/>
      <c r="AA295" s="127"/>
      <c r="AB295" s="127"/>
      <c r="AC295" s="127"/>
      <c r="AD295" s="127"/>
      <c r="AE295" s="127"/>
      <c r="AF295" s="127"/>
      <c r="AG295" s="127" t="s">
        <v>126</v>
      </c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</row>
    <row r="296" spans="1:60" outlineLevel="2" x14ac:dyDescent="0.2">
      <c r="A296" s="130"/>
      <c r="B296" s="131"/>
      <c r="C296" s="332" t="s">
        <v>418</v>
      </c>
      <c r="D296" s="333"/>
      <c r="E296" s="334">
        <v>104.5</v>
      </c>
      <c r="F296" s="335"/>
      <c r="G296" s="335"/>
      <c r="H296" s="133"/>
      <c r="I296" s="133"/>
      <c r="J296" s="133"/>
      <c r="K296" s="133"/>
      <c r="L296" s="133"/>
      <c r="M296" s="133"/>
      <c r="N296" s="132"/>
      <c r="O296" s="132"/>
      <c r="P296" s="132"/>
      <c r="Q296" s="132"/>
      <c r="R296" s="133"/>
      <c r="S296" s="133"/>
      <c r="T296" s="133"/>
      <c r="U296" s="133"/>
      <c r="V296" s="133"/>
      <c r="W296" s="133"/>
      <c r="X296" s="133"/>
      <c r="Y296" s="133"/>
      <c r="Z296" s="127"/>
      <c r="AA296" s="127"/>
      <c r="AB296" s="127"/>
      <c r="AC296" s="127"/>
      <c r="AD296" s="127"/>
      <c r="AE296" s="127"/>
      <c r="AF296" s="127"/>
      <c r="AG296" s="127" t="s">
        <v>130</v>
      </c>
      <c r="AH296" s="127">
        <v>0</v>
      </c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</row>
    <row r="297" spans="1:60" outlineLevel="2" x14ac:dyDescent="0.2">
      <c r="A297" s="130"/>
      <c r="B297" s="131"/>
      <c r="C297" s="320"/>
      <c r="D297" s="321"/>
      <c r="E297" s="321"/>
      <c r="F297" s="321"/>
      <c r="G297" s="321"/>
      <c r="H297" s="133"/>
      <c r="I297" s="133"/>
      <c r="J297" s="133"/>
      <c r="K297" s="133"/>
      <c r="L297" s="133"/>
      <c r="M297" s="133"/>
      <c r="N297" s="132"/>
      <c r="O297" s="132"/>
      <c r="P297" s="132"/>
      <c r="Q297" s="132"/>
      <c r="R297" s="133"/>
      <c r="S297" s="133"/>
      <c r="T297" s="133"/>
      <c r="U297" s="133"/>
      <c r="V297" s="133"/>
      <c r="W297" s="133"/>
      <c r="X297" s="133"/>
      <c r="Y297" s="133"/>
      <c r="Z297" s="127"/>
      <c r="AA297" s="127"/>
      <c r="AB297" s="127"/>
      <c r="AC297" s="127"/>
      <c r="AD297" s="127"/>
      <c r="AE297" s="127"/>
      <c r="AF297" s="127"/>
      <c r="AG297" s="127" t="s">
        <v>131</v>
      </c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</row>
    <row r="298" spans="1:60" ht="22.5" outlineLevel="1" x14ac:dyDescent="0.2">
      <c r="A298" s="141">
        <v>65</v>
      </c>
      <c r="B298" s="142" t="s">
        <v>419</v>
      </c>
      <c r="C298" s="326" t="s">
        <v>420</v>
      </c>
      <c r="D298" s="327" t="s">
        <v>148</v>
      </c>
      <c r="E298" s="328">
        <v>10.5</v>
      </c>
      <c r="F298" s="144"/>
      <c r="G298" s="329">
        <f>ROUND(E298*F298,2)</f>
        <v>0</v>
      </c>
      <c r="H298" s="144"/>
      <c r="I298" s="145">
        <f>ROUND(E298*H298,2)</f>
        <v>0</v>
      </c>
      <c r="J298" s="144"/>
      <c r="K298" s="145">
        <f>ROUND(E298*J298,2)</f>
        <v>0</v>
      </c>
      <c r="L298" s="145">
        <v>21</v>
      </c>
      <c r="M298" s="145">
        <f>G298*(1+L298/100)</f>
        <v>0</v>
      </c>
      <c r="N298" s="143">
        <v>0</v>
      </c>
      <c r="O298" s="143">
        <f>ROUND(E298*N298,2)</f>
        <v>0</v>
      </c>
      <c r="P298" s="143">
        <v>0.22</v>
      </c>
      <c r="Q298" s="143">
        <f>ROUND(E298*P298,2)</f>
        <v>2.31</v>
      </c>
      <c r="R298" s="145" t="s">
        <v>322</v>
      </c>
      <c r="S298" s="145" t="s">
        <v>123</v>
      </c>
      <c r="T298" s="146" t="s">
        <v>123</v>
      </c>
      <c r="U298" s="133">
        <v>0.375</v>
      </c>
      <c r="V298" s="133">
        <f>ROUND(E298*U298,2)</f>
        <v>3.94</v>
      </c>
      <c r="W298" s="133"/>
      <c r="X298" s="133" t="s">
        <v>124</v>
      </c>
      <c r="Y298" s="133" t="s">
        <v>125</v>
      </c>
      <c r="Z298" s="127"/>
      <c r="AA298" s="127"/>
      <c r="AB298" s="127"/>
      <c r="AC298" s="127"/>
      <c r="AD298" s="127"/>
      <c r="AE298" s="127"/>
      <c r="AF298" s="127"/>
      <c r="AG298" s="127" t="s">
        <v>126</v>
      </c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</row>
    <row r="299" spans="1:60" outlineLevel="2" x14ac:dyDescent="0.2">
      <c r="A299" s="130"/>
      <c r="B299" s="131"/>
      <c r="C299" s="343"/>
      <c r="D299" s="344"/>
      <c r="E299" s="344"/>
      <c r="F299" s="344"/>
      <c r="G299" s="344"/>
      <c r="H299" s="133"/>
      <c r="I299" s="133"/>
      <c r="J299" s="133"/>
      <c r="K299" s="133"/>
      <c r="L299" s="133"/>
      <c r="M299" s="133"/>
      <c r="N299" s="132"/>
      <c r="O299" s="132"/>
      <c r="P299" s="132"/>
      <c r="Q299" s="132"/>
      <c r="R299" s="133"/>
      <c r="S299" s="133"/>
      <c r="T299" s="133"/>
      <c r="U299" s="133"/>
      <c r="V299" s="133"/>
      <c r="W299" s="133"/>
      <c r="X299" s="133"/>
      <c r="Y299" s="133"/>
      <c r="Z299" s="127"/>
      <c r="AA299" s="127"/>
      <c r="AB299" s="127"/>
      <c r="AC299" s="127"/>
      <c r="AD299" s="127"/>
      <c r="AE299" s="127"/>
      <c r="AF299" s="127"/>
      <c r="AG299" s="127" t="s">
        <v>131</v>
      </c>
      <c r="AH299" s="127"/>
      <c r="AI299" s="127"/>
      <c r="AJ299" s="127"/>
      <c r="AK299" s="127"/>
      <c r="AL299" s="127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27"/>
      <c r="AW299" s="127"/>
      <c r="AX299" s="127"/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</row>
    <row r="300" spans="1:60" outlineLevel="1" x14ac:dyDescent="0.2">
      <c r="A300" s="141">
        <v>66</v>
      </c>
      <c r="B300" s="142" t="s">
        <v>421</v>
      </c>
      <c r="C300" s="326" t="s">
        <v>422</v>
      </c>
      <c r="D300" s="327" t="s">
        <v>199</v>
      </c>
      <c r="E300" s="328">
        <v>46.1</v>
      </c>
      <c r="F300" s="144"/>
      <c r="G300" s="329">
        <f>ROUND(E300*F300,2)</f>
        <v>0</v>
      </c>
      <c r="H300" s="144"/>
      <c r="I300" s="145">
        <f>ROUND(E300*H300,2)</f>
        <v>0</v>
      </c>
      <c r="J300" s="144"/>
      <c r="K300" s="145">
        <f>ROUND(E300*J300,2)</f>
        <v>0</v>
      </c>
      <c r="L300" s="145">
        <v>21</v>
      </c>
      <c r="M300" s="145">
        <f>G300*(1+L300/100)</f>
        <v>0</v>
      </c>
      <c r="N300" s="143">
        <v>0</v>
      </c>
      <c r="O300" s="143">
        <f>ROUND(E300*N300,2)</f>
        <v>0</v>
      </c>
      <c r="P300" s="143">
        <v>0.22</v>
      </c>
      <c r="Q300" s="143">
        <f>ROUND(E300*P300,2)</f>
        <v>10.14</v>
      </c>
      <c r="R300" s="145" t="s">
        <v>322</v>
      </c>
      <c r="S300" s="145" t="s">
        <v>123</v>
      </c>
      <c r="T300" s="146" t="s">
        <v>123</v>
      </c>
      <c r="U300" s="133">
        <v>0.14299999999999999</v>
      </c>
      <c r="V300" s="133">
        <f>ROUND(E300*U300,2)</f>
        <v>6.59</v>
      </c>
      <c r="W300" s="133"/>
      <c r="X300" s="133" t="s">
        <v>124</v>
      </c>
      <c r="Y300" s="133" t="s">
        <v>125</v>
      </c>
      <c r="Z300" s="127"/>
      <c r="AA300" s="127"/>
      <c r="AB300" s="127"/>
      <c r="AC300" s="127"/>
      <c r="AD300" s="127"/>
      <c r="AE300" s="127"/>
      <c r="AF300" s="127"/>
      <c r="AG300" s="127" t="s">
        <v>126</v>
      </c>
      <c r="AH300" s="127"/>
      <c r="AI300" s="127"/>
      <c r="AJ300" s="127"/>
      <c r="AK300" s="127"/>
      <c r="AL300" s="127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27"/>
      <c r="AW300" s="127"/>
      <c r="AX300" s="127"/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</row>
    <row r="301" spans="1:60" outlineLevel="2" x14ac:dyDescent="0.2">
      <c r="A301" s="130"/>
      <c r="B301" s="131"/>
      <c r="C301" s="330" t="s">
        <v>423</v>
      </c>
      <c r="D301" s="331"/>
      <c r="E301" s="331"/>
      <c r="F301" s="331"/>
      <c r="G301" s="331"/>
      <c r="H301" s="133"/>
      <c r="I301" s="133"/>
      <c r="J301" s="133"/>
      <c r="K301" s="133"/>
      <c r="L301" s="133"/>
      <c r="M301" s="133"/>
      <c r="N301" s="132"/>
      <c r="O301" s="132"/>
      <c r="P301" s="132"/>
      <c r="Q301" s="132"/>
      <c r="R301" s="133"/>
      <c r="S301" s="133"/>
      <c r="T301" s="133"/>
      <c r="U301" s="133"/>
      <c r="V301" s="133"/>
      <c r="W301" s="133"/>
      <c r="X301" s="133"/>
      <c r="Y301" s="133"/>
      <c r="Z301" s="127"/>
      <c r="AA301" s="127"/>
      <c r="AB301" s="127"/>
      <c r="AC301" s="127"/>
      <c r="AD301" s="127"/>
      <c r="AE301" s="127"/>
      <c r="AF301" s="127"/>
      <c r="AG301" s="127" t="s">
        <v>128</v>
      </c>
      <c r="AH301" s="127"/>
      <c r="AI301" s="127"/>
      <c r="AJ301" s="127"/>
      <c r="AK301" s="127"/>
      <c r="AL301" s="127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27"/>
      <c r="AW301" s="127"/>
      <c r="AX301" s="127"/>
      <c r="AY301" s="127"/>
      <c r="AZ301" s="127"/>
      <c r="BA301" s="147" t="str">
        <f>C301</f>
        <v>s vybouráním lože, s přemístěním hmot na skládku na vzdálenost do 3 m nebo naložením na dopravní prostředek</v>
      </c>
      <c r="BB301" s="127"/>
      <c r="BC301" s="127"/>
      <c r="BD301" s="127"/>
      <c r="BE301" s="127"/>
      <c r="BF301" s="127"/>
      <c r="BG301" s="127"/>
      <c r="BH301" s="127"/>
    </row>
    <row r="302" spans="1:60" outlineLevel="2" x14ac:dyDescent="0.2">
      <c r="A302" s="130"/>
      <c r="B302" s="131"/>
      <c r="C302" s="332" t="s">
        <v>424</v>
      </c>
      <c r="D302" s="333"/>
      <c r="E302" s="334">
        <v>12.1</v>
      </c>
      <c r="F302" s="335"/>
      <c r="G302" s="335"/>
      <c r="H302" s="133"/>
      <c r="I302" s="133"/>
      <c r="J302" s="133"/>
      <c r="K302" s="133"/>
      <c r="L302" s="133"/>
      <c r="M302" s="133"/>
      <c r="N302" s="132"/>
      <c r="O302" s="132"/>
      <c r="P302" s="132"/>
      <c r="Q302" s="132"/>
      <c r="R302" s="133"/>
      <c r="S302" s="133"/>
      <c r="T302" s="133"/>
      <c r="U302" s="133"/>
      <c r="V302" s="133"/>
      <c r="W302" s="133"/>
      <c r="X302" s="133"/>
      <c r="Y302" s="133"/>
      <c r="Z302" s="127"/>
      <c r="AA302" s="127"/>
      <c r="AB302" s="127"/>
      <c r="AC302" s="127"/>
      <c r="AD302" s="127"/>
      <c r="AE302" s="127"/>
      <c r="AF302" s="127"/>
      <c r="AG302" s="127" t="s">
        <v>130</v>
      </c>
      <c r="AH302" s="127">
        <v>0</v>
      </c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</row>
    <row r="303" spans="1:60" outlineLevel="3" x14ac:dyDescent="0.2">
      <c r="A303" s="130"/>
      <c r="B303" s="131"/>
      <c r="C303" s="332" t="s">
        <v>54</v>
      </c>
      <c r="D303" s="333"/>
      <c r="E303" s="334">
        <v>29</v>
      </c>
      <c r="F303" s="335"/>
      <c r="G303" s="335"/>
      <c r="H303" s="133"/>
      <c r="I303" s="133"/>
      <c r="J303" s="133"/>
      <c r="K303" s="133"/>
      <c r="L303" s="133"/>
      <c r="M303" s="133"/>
      <c r="N303" s="132"/>
      <c r="O303" s="132"/>
      <c r="P303" s="132"/>
      <c r="Q303" s="132"/>
      <c r="R303" s="133"/>
      <c r="S303" s="133"/>
      <c r="T303" s="133"/>
      <c r="U303" s="133"/>
      <c r="V303" s="133"/>
      <c r="W303" s="133"/>
      <c r="X303" s="133"/>
      <c r="Y303" s="133"/>
      <c r="Z303" s="127"/>
      <c r="AA303" s="127"/>
      <c r="AB303" s="127"/>
      <c r="AC303" s="127"/>
      <c r="AD303" s="127"/>
      <c r="AE303" s="127"/>
      <c r="AF303" s="127"/>
      <c r="AG303" s="127" t="s">
        <v>130</v>
      </c>
      <c r="AH303" s="127">
        <v>0</v>
      </c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</row>
    <row r="304" spans="1:60" outlineLevel="3" x14ac:dyDescent="0.2">
      <c r="A304" s="130"/>
      <c r="B304" s="131"/>
      <c r="C304" s="332" t="s">
        <v>60</v>
      </c>
      <c r="D304" s="333"/>
      <c r="E304" s="334">
        <v>5</v>
      </c>
      <c r="F304" s="335"/>
      <c r="G304" s="335"/>
      <c r="H304" s="133"/>
      <c r="I304" s="133"/>
      <c r="J304" s="133"/>
      <c r="K304" s="133"/>
      <c r="L304" s="133"/>
      <c r="M304" s="133"/>
      <c r="N304" s="132"/>
      <c r="O304" s="132"/>
      <c r="P304" s="132"/>
      <c r="Q304" s="132"/>
      <c r="R304" s="133"/>
      <c r="S304" s="133"/>
      <c r="T304" s="133"/>
      <c r="U304" s="133"/>
      <c r="V304" s="133"/>
      <c r="W304" s="133"/>
      <c r="X304" s="133"/>
      <c r="Y304" s="133"/>
      <c r="Z304" s="127"/>
      <c r="AA304" s="127"/>
      <c r="AB304" s="127"/>
      <c r="AC304" s="127"/>
      <c r="AD304" s="127"/>
      <c r="AE304" s="127"/>
      <c r="AF304" s="127"/>
      <c r="AG304" s="127" t="s">
        <v>130</v>
      </c>
      <c r="AH304" s="127">
        <v>0</v>
      </c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</row>
    <row r="305" spans="1:60" outlineLevel="2" x14ac:dyDescent="0.2">
      <c r="A305" s="130"/>
      <c r="B305" s="131"/>
      <c r="C305" s="320"/>
      <c r="D305" s="321"/>
      <c r="E305" s="321"/>
      <c r="F305" s="321"/>
      <c r="G305" s="321"/>
      <c r="H305" s="133"/>
      <c r="I305" s="133"/>
      <c r="J305" s="133"/>
      <c r="K305" s="133"/>
      <c r="L305" s="133"/>
      <c r="M305" s="133"/>
      <c r="N305" s="132"/>
      <c r="O305" s="132"/>
      <c r="P305" s="132"/>
      <c r="Q305" s="132"/>
      <c r="R305" s="133"/>
      <c r="S305" s="133"/>
      <c r="T305" s="133"/>
      <c r="U305" s="133"/>
      <c r="V305" s="133"/>
      <c r="W305" s="133"/>
      <c r="X305" s="133"/>
      <c r="Y305" s="133"/>
      <c r="Z305" s="127"/>
      <c r="AA305" s="127"/>
      <c r="AB305" s="127"/>
      <c r="AC305" s="127"/>
      <c r="AD305" s="127"/>
      <c r="AE305" s="127"/>
      <c r="AF305" s="127"/>
      <c r="AG305" s="127" t="s">
        <v>131</v>
      </c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</row>
    <row r="306" spans="1:60" outlineLevel="1" x14ac:dyDescent="0.2">
      <c r="A306" s="141">
        <v>67</v>
      </c>
      <c r="B306" s="142" t="s">
        <v>425</v>
      </c>
      <c r="C306" s="326" t="s">
        <v>426</v>
      </c>
      <c r="D306" s="327" t="s">
        <v>199</v>
      </c>
      <c r="E306" s="328">
        <v>22</v>
      </c>
      <c r="F306" s="144"/>
      <c r="G306" s="329">
        <f>ROUND(E306*F306,2)</f>
        <v>0</v>
      </c>
      <c r="H306" s="144"/>
      <c r="I306" s="145">
        <f>ROUND(E306*H306,2)</f>
        <v>0</v>
      </c>
      <c r="J306" s="144"/>
      <c r="K306" s="145">
        <f>ROUND(E306*J306,2)</f>
        <v>0</v>
      </c>
      <c r="L306" s="145">
        <v>21</v>
      </c>
      <c r="M306" s="145">
        <f>G306*(1+L306/100)</f>
        <v>0</v>
      </c>
      <c r="N306" s="143">
        <v>0</v>
      </c>
      <c r="O306" s="143">
        <f>ROUND(E306*N306,2)</f>
        <v>0</v>
      </c>
      <c r="P306" s="143">
        <v>0.11738999999999999</v>
      </c>
      <c r="Q306" s="143">
        <f>ROUND(E306*P306,2)</f>
        <v>2.58</v>
      </c>
      <c r="R306" s="145" t="s">
        <v>322</v>
      </c>
      <c r="S306" s="145" t="s">
        <v>123</v>
      </c>
      <c r="T306" s="146" t="s">
        <v>123</v>
      </c>
      <c r="U306" s="133">
        <v>0.20799999999999999</v>
      </c>
      <c r="V306" s="133">
        <f>ROUND(E306*U306,2)</f>
        <v>4.58</v>
      </c>
      <c r="W306" s="133"/>
      <c r="X306" s="133" t="s">
        <v>124</v>
      </c>
      <c r="Y306" s="133" t="s">
        <v>125</v>
      </c>
      <c r="Z306" s="127"/>
      <c r="AA306" s="127"/>
      <c r="AB306" s="127"/>
      <c r="AC306" s="127"/>
      <c r="AD306" s="127"/>
      <c r="AE306" s="127"/>
      <c r="AF306" s="127"/>
      <c r="AG306" s="127" t="s">
        <v>126</v>
      </c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</row>
    <row r="307" spans="1:60" outlineLevel="2" x14ac:dyDescent="0.2">
      <c r="A307" s="130"/>
      <c r="B307" s="131"/>
      <c r="C307" s="330" t="s">
        <v>427</v>
      </c>
      <c r="D307" s="331"/>
      <c r="E307" s="331"/>
      <c r="F307" s="331"/>
      <c r="G307" s="331"/>
      <c r="H307" s="133"/>
      <c r="I307" s="133"/>
      <c r="J307" s="133"/>
      <c r="K307" s="133"/>
      <c r="L307" s="133"/>
      <c r="M307" s="133"/>
      <c r="N307" s="132"/>
      <c r="O307" s="132"/>
      <c r="P307" s="132"/>
      <c r="Q307" s="132"/>
      <c r="R307" s="133"/>
      <c r="S307" s="133"/>
      <c r="T307" s="133"/>
      <c r="U307" s="133"/>
      <c r="V307" s="133"/>
      <c r="W307" s="133"/>
      <c r="X307" s="133"/>
      <c r="Y307" s="133"/>
      <c r="Z307" s="127"/>
      <c r="AA307" s="127"/>
      <c r="AB307" s="127"/>
      <c r="AC307" s="127"/>
      <c r="AD307" s="127"/>
      <c r="AE307" s="127"/>
      <c r="AF307" s="127"/>
      <c r="AG307" s="127" t="s">
        <v>128</v>
      </c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27"/>
      <c r="AW307" s="127"/>
      <c r="AX307" s="127"/>
      <c r="AY307" s="127"/>
      <c r="AZ307" s="127"/>
      <c r="BA307" s="127"/>
      <c r="BB307" s="127"/>
      <c r="BC307" s="127"/>
      <c r="BD307" s="127"/>
      <c r="BE307" s="127"/>
      <c r="BF307" s="127"/>
      <c r="BG307" s="127"/>
      <c r="BH307" s="127"/>
    </row>
    <row r="308" spans="1:60" outlineLevel="2" x14ac:dyDescent="0.2">
      <c r="A308" s="130"/>
      <c r="B308" s="131"/>
      <c r="C308" s="336" t="s">
        <v>427</v>
      </c>
      <c r="D308" s="337"/>
      <c r="E308" s="337"/>
      <c r="F308" s="337"/>
      <c r="G308" s="337"/>
      <c r="H308" s="133"/>
      <c r="I308" s="133"/>
      <c r="J308" s="133"/>
      <c r="K308" s="133"/>
      <c r="L308" s="133"/>
      <c r="M308" s="133"/>
      <c r="N308" s="132"/>
      <c r="O308" s="132"/>
      <c r="P308" s="132"/>
      <c r="Q308" s="132"/>
      <c r="R308" s="133"/>
      <c r="S308" s="133"/>
      <c r="T308" s="133"/>
      <c r="U308" s="133"/>
      <c r="V308" s="133"/>
      <c r="W308" s="133"/>
      <c r="X308" s="133"/>
      <c r="Y308" s="133"/>
      <c r="Z308" s="127"/>
      <c r="AA308" s="127"/>
      <c r="AB308" s="127"/>
      <c r="AC308" s="127"/>
      <c r="AD308" s="127"/>
      <c r="AE308" s="127"/>
      <c r="AF308" s="127"/>
      <c r="AG308" s="127" t="s">
        <v>144</v>
      </c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</row>
    <row r="309" spans="1:60" outlineLevel="2" x14ac:dyDescent="0.2">
      <c r="A309" s="130"/>
      <c r="B309" s="131"/>
      <c r="C309" s="320"/>
      <c r="D309" s="321"/>
      <c r="E309" s="321"/>
      <c r="F309" s="321"/>
      <c r="G309" s="321"/>
      <c r="H309" s="133"/>
      <c r="I309" s="133"/>
      <c r="J309" s="133"/>
      <c r="K309" s="133"/>
      <c r="L309" s="133"/>
      <c r="M309" s="133"/>
      <c r="N309" s="132"/>
      <c r="O309" s="132"/>
      <c r="P309" s="132"/>
      <c r="Q309" s="132"/>
      <c r="R309" s="133"/>
      <c r="S309" s="133"/>
      <c r="T309" s="133"/>
      <c r="U309" s="133"/>
      <c r="V309" s="133"/>
      <c r="W309" s="133"/>
      <c r="X309" s="133"/>
      <c r="Y309" s="133"/>
      <c r="Z309" s="127"/>
      <c r="AA309" s="127"/>
      <c r="AB309" s="127"/>
      <c r="AC309" s="127"/>
      <c r="AD309" s="127"/>
      <c r="AE309" s="127"/>
      <c r="AF309" s="127"/>
      <c r="AG309" s="127" t="s">
        <v>131</v>
      </c>
      <c r="AH309" s="127"/>
      <c r="AI309" s="127"/>
      <c r="AJ309" s="127"/>
      <c r="AK309" s="127"/>
      <c r="AL309" s="127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</row>
    <row r="310" spans="1:60" outlineLevel="1" x14ac:dyDescent="0.2">
      <c r="A310" s="141">
        <v>68</v>
      </c>
      <c r="B310" s="142" t="s">
        <v>428</v>
      </c>
      <c r="C310" s="326" t="s">
        <v>429</v>
      </c>
      <c r="D310" s="327" t="s">
        <v>199</v>
      </c>
      <c r="E310" s="328">
        <v>44.2</v>
      </c>
      <c r="F310" s="144"/>
      <c r="G310" s="329">
        <f>ROUND(E310*F310,2)</f>
        <v>0</v>
      </c>
      <c r="H310" s="144"/>
      <c r="I310" s="145">
        <f>ROUND(E310*H310,2)</f>
        <v>0</v>
      </c>
      <c r="J310" s="144"/>
      <c r="K310" s="145">
        <f>ROUND(E310*J310,2)</f>
        <v>0</v>
      </c>
      <c r="L310" s="145">
        <v>21</v>
      </c>
      <c r="M310" s="145">
        <f>G310*(1+L310/100)</f>
        <v>0</v>
      </c>
      <c r="N310" s="143">
        <v>0</v>
      </c>
      <c r="O310" s="143">
        <f>ROUND(E310*N310,2)</f>
        <v>0</v>
      </c>
      <c r="P310" s="143">
        <v>0.29681000000000002</v>
      </c>
      <c r="Q310" s="143">
        <f>ROUND(E310*P310,2)</f>
        <v>13.12</v>
      </c>
      <c r="R310" s="145" t="s">
        <v>322</v>
      </c>
      <c r="S310" s="145" t="s">
        <v>123</v>
      </c>
      <c r="T310" s="146" t="s">
        <v>123</v>
      </c>
      <c r="U310" s="133">
        <v>0.24199999999999999</v>
      </c>
      <c r="V310" s="133">
        <f>ROUND(E310*U310,2)</f>
        <v>10.7</v>
      </c>
      <c r="W310" s="133"/>
      <c r="X310" s="133" t="s">
        <v>124</v>
      </c>
      <c r="Y310" s="133" t="s">
        <v>125</v>
      </c>
      <c r="Z310" s="127"/>
      <c r="AA310" s="127"/>
      <c r="AB310" s="127"/>
      <c r="AC310" s="127"/>
      <c r="AD310" s="127"/>
      <c r="AE310" s="127"/>
      <c r="AF310" s="127"/>
      <c r="AG310" s="127" t="s">
        <v>126</v>
      </c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</row>
    <row r="311" spans="1:60" outlineLevel="2" x14ac:dyDescent="0.2">
      <c r="A311" s="130"/>
      <c r="B311" s="131"/>
      <c r="C311" s="330" t="s">
        <v>427</v>
      </c>
      <c r="D311" s="331"/>
      <c r="E311" s="331"/>
      <c r="F311" s="331"/>
      <c r="G311" s="331"/>
      <c r="H311" s="133"/>
      <c r="I311" s="133"/>
      <c r="J311" s="133"/>
      <c r="K311" s="133"/>
      <c r="L311" s="133"/>
      <c r="M311" s="133"/>
      <c r="N311" s="132"/>
      <c r="O311" s="132"/>
      <c r="P311" s="132"/>
      <c r="Q311" s="132"/>
      <c r="R311" s="133"/>
      <c r="S311" s="133"/>
      <c r="T311" s="133"/>
      <c r="U311" s="133"/>
      <c r="V311" s="133"/>
      <c r="W311" s="133"/>
      <c r="X311" s="133"/>
      <c r="Y311" s="133"/>
      <c r="Z311" s="127"/>
      <c r="AA311" s="127"/>
      <c r="AB311" s="127"/>
      <c r="AC311" s="127"/>
      <c r="AD311" s="127"/>
      <c r="AE311" s="127"/>
      <c r="AF311" s="127"/>
      <c r="AG311" s="127" t="s">
        <v>128</v>
      </c>
      <c r="AH311" s="127"/>
      <c r="AI311" s="127"/>
      <c r="AJ311" s="127"/>
      <c r="AK311" s="127"/>
      <c r="AL311" s="127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27"/>
      <c r="AW311" s="127"/>
      <c r="AX311" s="127"/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</row>
    <row r="312" spans="1:60" outlineLevel="2" x14ac:dyDescent="0.2">
      <c r="A312" s="130"/>
      <c r="B312" s="131"/>
      <c r="C312" s="336" t="s">
        <v>427</v>
      </c>
      <c r="D312" s="337"/>
      <c r="E312" s="337"/>
      <c r="F312" s="337"/>
      <c r="G312" s="337"/>
      <c r="H312" s="133"/>
      <c r="I312" s="133"/>
      <c r="J312" s="133"/>
      <c r="K312" s="133"/>
      <c r="L312" s="133"/>
      <c r="M312" s="133"/>
      <c r="N312" s="132"/>
      <c r="O312" s="132"/>
      <c r="P312" s="132"/>
      <c r="Q312" s="132"/>
      <c r="R312" s="133"/>
      <c r="S312" s="133"/>
      <c r="T312" s="133"/>
      <c r="U312" s="133"/>
      <c r="V312" s="133"/>
      <c r="W312" s="133"/>
      <c r="X312" s="133"/>
      <c r="Y312" s="133"/>
      <c r="Z312" s="127"/>
      <c r="AA312" s="127"/>
      <c r="AB312" s="127"/>
      <c r="AC312" s="127"/>
      <c r="AD312" s="127"/>
      <c r="AE312" s="127"/>
      <c r="AF312" s="127"/>
      <c r="AG312" s="127" t="s">
        <v>144</v>
      </c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</row>
    <row r="313" spans="1:60" outlineLevel="2" x14ac:dyDescent="0.2">
      <c r="A313" s="130"/>
      <c r="B313" s="131"/>
      <c r="C313" s="320"/>
      <c r="D313" s="321"/>
      <c r="E313" s="321"/>
      <c r="F313" s="321"/>
      <c r="G313" s="321"/>
      <c r="H313" s="133"/>
      <c r="I313" s="133"/>
      <c r="J313" s="133"/>
      <c r="K313" s="133"/>
      <c r="L313" s="133"/>
      <c r="M313" s="133"/>
      <c r="N313" s="132"/>
      <c r="O313" s="132"/>
      <c r="P313" s="132"/>
      <c r="Q313" s="132"/>
      <c r="R313" s="133"/>
      <c r="S313" s="133"/>
      <c r="T313" s="133"/>
      <c r="U313" s="133"/>
      <c r="V313" s="133"/>
      <c r="W313" s="133"/>
      <c r="X313" s="133"/>
      <c r="Y313" s="133"/>
      <c r="Z313" s="127"/>
      <c r="AA313" s="127"/>
      <c r="AB313" s="127"/>
      <c r="AC313" s="127"/>
      <c r="AD313" s="127"/>
      <c r="AE313" s="127"/>
      <c r="AF313" s="127"/>
      <c r="AG313" s="127" t="s">
        <v>131</v>
      </c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</row>
    <row r="314" spans="1:60" ht="22.5" outlineLevel="1" x14ac:dyDescent="0.2">
      <c r="A314" s="141">
        <v>69</v>
      </c>
      <c r="B314" s="142" t="s">
        <v>430</v>
      </c>
      <c r="C314" s="326" t="s">
        <v>431</v>
      </c>
      <c r="D314" s="327" t="s">
        <v>199</v>
      </c>
      <c r="E314" s="328">
        <v>85.3</v>
      </c>
      <c r="F314" s="144"/>
      <c r="G314" s="329">
        <f>ROUND(E314*F314,2)</f>
        <v>0</v>
      </c>
      <c r="H314" s="144"/>
      <c r="I314" s="145">
        <f>ROUND(E314*H314,2)</f>
        <v>0</v>
      </c>
      <c r="J314" s="144"/>
      <c r="K314" s="145">
        <f>ROUND(E314*J314,2)</f>
        <v>0</v>
      </c>
      <c r="L314" s="145">
        <v>21</v>
      </c>
      <c r="M314" s="145">
        <f>G314*(1+L314/100)</f>
        <v>0</v>
      </c>
      <c r="N314" s="143">
        <v>0.188</v>
      </c>
      <c r="O314" s="143">
        <f>ROUND(E314*N314,2)</f>
        <v>16.04</v>
      </c>
      <c r="P314" s="143">
        <v>0</v>
      </c>
      <c r="Q314" s="143">
        <f>ROUND(E314*P314,2)</f>
        <v>0</v>
      </c>
      <c r="R314" s="145" t="s">
        <v>322</v>
      </c>
      <c r="S314" s="145" t="s">
        <v>123</v>
      </c>
      <c r="T314" s="146" t="s">
        <v>123</v>
      </c>
      <c r="U314" s="133">
        <v>0.27200000000000002</v>
      </c>
      <c r="V314" s="133">
        <f>ROUND(E314*U314,2)</f>
        <v>23.2</v>
      </c>
      <c r="W314" s="133"/>
      <c r="X314" s="133" t="s">
        <v>124</v>
      </c>
      <c r="Y314" s="133" t="s">
        <v>125</v>
      </c>
      <c r="Z314" s="127"/>
      <c r="AA314" s="127"/>
      <c r="AB314" s="127"/>
      <c r="AC314" s="127"/>
      <c r="AD314" s="127"/>
      <c r="AE314" s="127"/>
      <c r="AF314" s="127"/>
      <c r="AG314" s="127" t="s">
        <v>126</v>
      </c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</row>
    <row r="315" spans="1:60" outlineLevel="2" x14ac:dyDescent="0.2">
      <c r="A315" s="130"/>
      <c r="B315" s="131"/>
      <c r="C315" s="330" t="s">
        <v>432</v>
      </c>
      <c r="D315" s="331"/>
      <c r="E315" s="331"/>
      <c r="F315" s="331"/>
      <c r="G315" s="331"/>
      <c r="H315" s="133"/>
      <c r="I315" s="133"/>
      <c r="J315" s="133"/>
      <c r="K315" s="133"/>
      <c r="L315" s="133"/>
      <c r="M315" s="133"/>
      <c r="N315" s="132"/>
      <c r="O315" s="132"/>
      <c r="P315" s="132"/>
      <c r="Q315" s="132"/>
      <c r="R315" s="133"/>
      <c r="S315" s="133"/>
      <c r="T315" s="133"/>
      <c r="U315" s="133"/>
      <c r="V315" s="133"/>
      <c r="W315" s="133"/>
      <c r="X315" s="133"/>
      <c r="Y315" s="133"/>
      <c r="Z315" s="127"/>
      <c r="AA315" s="127"/>
      <c r="AB315" s="127"/>
      <c r="AC315" s="127"/>
      <c r="AD315" s="127"/>
      <c r="AE315" s="127"/>
      <c r="AF315" s="127"/>
      <c r="AG315" s="127" t="s">
        <v>128</v>
      </c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</row>
    <row r="316" spans="1:60" outlineLevel="2" x14ac:dyDescent="0.2">
      <c r="A316" s="130"/>
      <c r="B316" s="131"/>
      <c r="C316" s="332" t="s">
        <v>433</v>
      </c>
      <c r="D316" s="333"/>
      <c r="E316" s="334">
        <v>79</v>
      </c>
      <c r="F316" s="335"/>
      <c r="G316" s="335"/>
      <c r="H316" s="133"/>
      <c r="I316" s="133"/>
      <c r="J316" s="133"/>
      <c r="K316" s="133"/>
      <c r="L316" s="133"/>
      <c r="M316" s="133"/>
      <c r="N316" s="132"/>
      <c r="O316" s="132"/>
      <c r="P316" s="132"/>
      <c r="Q316" s="132"/>
      <c r="R316" s="133"/>
      <c r="S316" s="133"/>
      <c r="T316" s="133"/>
      <c r="U316" s="133"/>
      <c r="V316" s="133"/>
      <c r="W316" s="133"/>
      <c r="X316" s="133"/>
      <c r="Y316" s="133"/>
      <c r="Z316" s="127"/>
      <c r="AA316" s="127"/>
      <c r="AB316" s="127"/>
      <c r="AC316" s="127"/>
      <c r="AD316" s="127"/>
      <c r="AE316" s="127"/>
      <c r="AF316" s="127"/>
      <c r="AG316" s="127" t="s">
        <v>130</v>
      </c>
      <c r="AH316" s="127">
        <v>0</v>
      </c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</row>
    <row r="317" spans="1:60" outlineLevel="3" x14ac:dyDescent="0.2">
      <c r="A317" s="130"/>
      <c r="B317" s="131"/>
      <c r="C317" s="332" t="s">
        <v>434</v>
      </c>
      <c r="D317" s="333"/>
      <c r="E317" s="334">
        <v>6.3</v>
      </c>
      <c r="F317" s="335"/>
      <c r="G317" s="335"/>
      <c r="H317" s="133"/>
      <c r="I317" s="133"/>
      <c r="J317" s="133"/>
      <c r="K317" s="133"/>
      <c r="L317" s="133"/>
      <c r="M317" s="133"/>
      <c r="N317" s="132"/>
      <c r="O317" s="132"/>
      <c r="P317" s="132"/>
      <c r="Q317" s="132"/>
      <c r="R317" s="133"/>
      <c r="S317" s="133"/>
      <c r="T317" s="133"/>
      <c r="U317" s="133"/>
      <c r="V317" s="133"/>
      <c r="W317" s="133"/>
      <c r="X317" s="133"/>
      <c r="Y317" s="133"/>
      <c r="Z317" s="127"/>
      <c r="AA317" s="127"/>
      <c r="AB317" s="127"/>
      <c r="AC317" s="127"/>
      <c r="AD317" s="127"/>
      <c r="AE317" s="127"/>
      <c r="AF317" s="127"/>
      <c r="AG317" s="127" t="s">
        <v>130</v>
      </c>
      <c r="AH317" s="127">
        <v>0</v>
      </c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</row>
    <row r="318" spans="1:60" outlineLevel="2" x14ac:dyDescent="0.2">
      <c r="A318" s="130"/>
      <c r="B318" s="131"/>
      <c r="C318" s="320"/>
      <c r="D318" s="321"/>
      <c r="E318" s="321"/>
      <c r="F318" s="321"/>
      <c r="G318" s="321"/>
      <c r="H318" s="133"/>
      <c r="I318" s="133"/>
      <c r="J318" s="133"/>
      <c r="K318" s="133"/>
      <c r="L318" s="133"/>
      <c r="M318" s="133"/>
      <c r="N318" s="132"/>
      <c r="O318" s="132"/>
      <c r="P318" s="132"/>
      <c r="Q318" s="132"/>
      <c r="R318" s="133"/>
      <c r="S318" s="133"/>
      <c r="T318" s="133"/>
      <c r="U318" s="133"/>
      <c r="V318" s="133"/>
      <c r="W318" s="133"/>
      <c r="X318" s="133"/>
      <c r="Y318" s="133"/>
      <c r="Z318" s="127"/>
      <c r="AA318" s="127"/>
      <c r="AB318" s="127"/>
      <c r="AC318" s="127"/>
      <c r="AD318" s="127"/>
      <c r="AE318" s="127"/>
      <c r="AF318" s="127"/>
      <c r="AG318" s="127" t="s">
        <v>131</v>
      </c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</row>
    <row r="319" spans="1:60" ht="22.5" outlineLevel="1" x14ac:dyDescent="0.2">
      <c r="A319" s="141">
        <v>70</v>
      </c>
      <c r="B319" s="142" t="s">
        <v>435</v>
      </c>
      <c r="C319" s="326" t="s">
        <v>436</v>
      </c>
      <c r="D319" s="327" t="s">
        <v>148</v>
      </c>
      <c r="E319" s="328">
        <v>2000</v>
      </c>
      <c r="F319" s="144"/>
      <c r="G319" s="329">
        <f>ROUND(E319*F319,2)</f>
        <v>0</v>
      </c>
      <c r="H319" s="144"/>
      <c r="I319" s="145">
        <f>ROUND(E319*H319,2)</f>
        <v>0</v>
      </c>
      <c r="J319" s="144"/>
      <c r="K319" s="145">
        <f>ROUND(E319*J319,2)</f>
        <v>0</v>
      </c>
      <c r="L319" s="145">
        <v>21</v>
      </c>
      <c r="M319" s="145">
        <f>G319*(1+L319/100)</f>
        <v>0</v>
      </c>
      <c r="N319" s="143">
        <v>2.426E-2</v>
      </c>
      <c r="O319" s="143">
        <f>ROUND(E319*N319,2)</f>
        <v>48.52</v>
      </c>
      <c r="P319" s="143">
        <v>0</v>
      </c>
      <c r="Q319" s="143">
        <f>ROUND(E319*P319,2)</f>
        <v>0</v>
      </c>
      <c r="R319" s="145" t="s">
        <v>437</v>
      </c>
      <c r="S319" s="145" t="s">
        <v>123</v>
      </c>
      <c r="T319" s="146" t="s">
        <v>123</v>
      </c>
      <c r="U319" s="133">
        <v>0.14199999999999999</v>
      </c>
      <c r="V319" s="133">
        <f>ROUND(E319*U319,2)</f>
        <v>284</v>
      </c>
      <c r="W319" s="133"/>
      <c r="X319" s="133" t="s">
        <v>124</v>
      </c>
      <c r="Y319" s="133" t="s">
        <v>125</v>
      </c>
      <c r="Z319" s="127"/>
      <c r="AA319" s="127"/>
      <c r="AB319" s="127"/>
      <c r="AC319" s="127"/>
      <c r="AD319" s="127"/>
      <c r="AE319" s="127"/>
      <c r="AF319" s="127"/>
      <c r="AG319" s="127" t="s">
        <v>126</v>
      </c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</row>
    <row r="320" spans="1:60" outlineLevel="2" x14ac:dyDescent="0.2">
      <c r="A320" s="130"/>
      <c r="B320" s="131"/>
      <c r="C320" s="330" t="s">
        <v>438</v>
      </c>
      <c r="D320" s="331"/>
      <c r="E320" s="331"/>
      <c r="F320" s="331"/>
      <c r="G320" s="331"/>
      <c r="H320" s="133"/>
      <c r="I320" s="133"/>
      <c r="J320" s="133"/>
      <c r="K320" s="133"/>
      <c r="L320" s="133"/>
      <c r="M320" s="133"/>
      <c r="N320" s="132"/>
      <c r="O320" s="132"/>
      <c r="P320" s="132"/>
      <c r="Q320" s="132"/>
      <c r="R320" s="133"/>
      <c r="S320" s="133"/>
      <c r="T320" s="133"/>
      <c r="U320" s="133"/>
      <c r="V320" s="133"/>
      <c r="W320" s="133"/>
      <c r="X320" s="133"/>
      <c r="Y320" s="133"/>
      <c r="Z320" s="127"/>
      <c r="AA320" s="127"/>
      <c r="AB320" s="127"/>
      <c r="AC320" s="127"/>
      <c r="AD320" s="127"/>
      <c r="AE320" s="127"/>
      <c r="AF320" s="127"/>
      <c r="AG320" s="127" t="s">
        <v>128</v>
      </c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</row>
    <row r="321" spans="1:60" outlineLevel="2" x14ac:dyDescent="0.2">
      <c r="A321" s="130"/>
      <c r="B321" s="131"/>
      <c r="C321" s="336" t="s">
        <v>439</v>
      </c>
      <c r="D321" s="337"/>
      <c r="E321" s="337"/>
      <c r="F321" s="337"/>
      <c r="G321" s="337"/>
      <c r="H321" s="133"/>
      <c r="I321" s="133"/>
      <c r="J321" s="133"/>
      <c r="K321" s="133"/>
      <c r="L321" s="133"/>
      <c r="M321" s="133"/>
      <c r="N321" s="132"/>
      <c r="O321" s="132"/>
      <c r="P321" s="132"/>
      <c r="Q321" s="132"/>
      <c r="R321" s="133"/>
      <c r="S321" s="133"/>
      <c r="T321" s="133"/>
      <c r="U321" s="133"/>
      <c r="V321" s="133"/>
      <c r="W321" s="133"/>
      <c r="X321" s="133"/>
      <c r="Y321" s="133"/>
      <c r="Z321" s="127"/>
      <c r="AA321" s="127"/>
      <c r="AB321" s="127"/>
      <c r="AC321" s="127"/>
      <c r="AD321" s="127"/>
      <c r="AE321" s="127"/>
      <c r="AF321" s="127"/>
      <c r="AG321" s="127" t="s">
        <v>144</v>
      </c>
      <c r="AH321" s="127"/>
      <c r="AI321" s="127"/>
      <c r="AJ321" s="127"/>
      <c r="AK321" s="127"/>
      <c r="AL321" s="127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</row>
    <row r="322" spans="1:60" outlineLevel="2" x14ac:dyDescent="0.2">
      <c r="A322" s="130"/>
      <c r="B322" s="131"/>
      <c r="C322" s="320"/>
      <c r="D322" s="321"/>
      <c r="E322" s="321"/>
      <c r="F322" s="321"/>
      <c r="G322" s="321"/>
      <c r="H322" s="133"/>
      <c r="I322" s="133"/>
      <c r="J322" s="133"/>
      <c r="K322" s="133"/>
      <c r="L322" s="133"/>
      <c r="M322" s="133"/>
      <c r="N322" s="132"/>
      <c r="O322" s="132"/>
      <c r="P322" s="132"/>
      <c r="Q322" s="132"/>
      <c r="R322" s="133"/>
      <c r="S322" s="133"/>
      <c r="T322" s="133"/>
      <c r="U322" s="133"/>
      <c r="V322" s="133"/>
      <c r="W322" s="133"/>
      <c r="X322" s="133"/>
      <c r="Y322" s="133"/>
      <c r="Z322" s="127"/>
      <c r="AA322" s="127"/>
      <c r="AB322" s="127"/>
      <c r="AC322" s="127"/>
      <c r="AD322" s="127"/>
      <c r="AE322" s="127"/>
      <c r="AF322" s="127"/>
      <c r="AG322" s="127" t="s">
        <v>131</v>
      </c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</row>
    <row r="323" spans="1:60" ht="22.5" outlineLevel="1" x14ac:dyDescent="0.2">
      <c r="A323" s="141">
        <v>71</v>
      </c>
      <c r="B323" s="142" t="s">
        <v>440</v>
      </c>
      <c r="C323" s="326" t="s">
        <v>441</v>
      </c>
      <c r="D323" s="327" t="s">
        <v>148</v>
      </c>
      <c r="E323" s="328">
        <v>4000</v>
      </c>
      <c r="F323" s="144"/>
      <c r="G323" s="329">
        <f>ROUND(E323*F323,2)</f>
        <v>0</v>
      </c>
      <c r="H323" s="144"/>
      <c r="I323" s="145">
        <f>ROUND(E323*H323,2)</f>
        <v>0</v>
      </c>
      <c r="J323" s="144"/>
      <c r="K323" s="145">
        <f>ROUND(E323*J323,2)</f>
        <v>0</v>
      </c>
      <c r="L323" s="145">
        <v>21</v>
      </c>
      <c r="M323" s="145">
        <f>G323*(1+L323/100)</f>
        <v>0</v>
      </c>
      <c r="N323" s="143">
        <v>1.0200000000000001E-3</v>
      </c>
      <c r="O323" s="143">
        <f>ROUND(E323*N323,2)</f>
        <v>4.08</v>
      </c>
      <c r="P323" s="143">
        <v>0</v>
      </c>
      <c r="Q323" s="143">
        <f>ROUND(E323*P323,2)</f>
        <v>0</v>
      </c>
      <c r="R323" s="145" t="s">
        <v>437</v>
      </c>
      <c r="S323" s="145" t="s">
        <v>123</v>
      </c>
      <c r="T323" s="146" t="s">
        <v>123</v>
      </c>
      <c r="U323" s="133">
        <v>7.0000000000000001E-3</v>
      </c>
      <c r="V323" s="133">
        <f>ROUND(E323*U323,2)</f>
        <v>28</v>
      </c>
      <c r="W323" s="133"/>
      <c r="X323" s="133" t="s">
        <v>124</v>
      </c>
      <c r="Y323" s="133" t="s">
        <v>125</v>
      </c>
      <c r="Z323" s="127"/>
      <c r="AA323" s="127"/>
      <c r="AB323" s="127"/>
      <c r="AC323" s="127"/>
      <c r="AD323" s="127"/>
      <c r="AE323" s="127"/>
      <c r="AF323" s="127"/>
      <c r="AG323" s="127" t="s">
        <v>343</v>
      </c>
      <c r="AH323" s="127"/>
      <c r="AI323" s="127"/>
      <c r="AJ323" s="127"/>
      <c r="AK323" s="127"/>
      <c r="AL323" s="127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27"/>
      <c r="AW323" s="127"/>
      <c r="AX323" s="127"/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</row>
    <row r="324" spans="1:60" outlineLevel="2" x14ac:dyDescent="0.2">
      <c r="A324" s="130"/>
      <c r="B324" s="131"/>
      <c r="C324" s="330" t="s">
        <v>438</v>
      </c>
      <c r="D324" s="331"/>
      <c r="E324" s="331"/>
      <c r="F324" s="331"/>
      <c r="G324" s="331"/>
      <c r="H324" s="133"/>
      <c r="I324" s="133"/>
      <c r="J324" s="133"/>
      <c r="K324" s="133"/>
      <c r="L324" s="133"/>
      <c r="M324" s="133"/>
      <c r="N324" s="132"/>
      <c r="O324" s="132"/>
      <c r="P324" s="132"/>
      <c r="Q324" s="132"/>
      <c r="R324" s="133"/>
      <c r="S324" s="133"/>
      <c r="T324" s="133"/>
      <c r="U324" s="133"/>
      <c r="V324" s="133"/>
      <c r="W324" s="133"/>
      <c r="X324" s="133"/>
      <c r="Y324" s="133"/>
      <c r="Z324" s="127"/>
      <c r="AA324" s="127"/>
      <c r="AB324" s="127"/>
      <c r="AC324" s="127"/>
      <c r="AD324" s="127"/>
      <c r="AE324" s="127"/>
      <c r="AF324" s="127"/>
      <c r="AG324" s="127" t="s">
        <v>128</v>
      </c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</row>
    <row r="325" spans="1:60" outlineLevel="2" x14ac:dyDescent="0.2">
      <c r="A325" s="130"/>
      <c r="B325" s="131"/>
      <c r="C325" s="320"/>
      <c r="D325" s="321"/>
      <c r="E325" s="321"/>
      <c r="F325" s="321"/>
      <c r="G325" s="321"/>
      <c r="H325" s="133"/>
      <c r="I325" s="133"/>
      <c r="J325" s="133"/>
      <c r="K325" s="133"/>
      <c r="L325" s="133"/>
      <c r="M325" s="133"/>
      <c r="N325" s="132"/>
      <c r="O325" s="132"/>
      <c r="P325" s="132"/>
      <c r="Q325" s="132"/>
      <c r="R325" s="133"/>
      <c r="S325" s="133"/>
      <c r="T325" s="133"/>
      <c r="U325" s="133"/>
      <c r="V325" s="133"/>
      <c r="W325" s="133"/>
      <c r="X325" s="133"/>
      <c r="Y325" s="133"/>
      <c r="Z325" s="127"/>
      <c r="AA325" s="127"/>
      <c r="AB325" s="127"/>
      <c r="AC325" s="127"/>
      <c r="AD325" s="127"/>
      <c r="AE325" s="127"/>
      <c r="AF325" s="127"/>
      <c r="AG325" s="127" t="s">
        <v>131</v>
      </c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</row>
    <row r="326" spans="1:60" ht="22.5" outlineLevel="1" x14ac:dyDescent="0.2">
      <c r="A326" s="141">
        <v>72</v>
      </c>
      <c r="B326" s="142" t="s">
        <v>442</v>
      </c>
      <c r="C326" s="326" t="s">
        <v>443</v>
      </c>
      <c r="D326" s="327" t="s">
        <v>148</v>
      </c>
      <c r="E326" s="328">
        <v>2000</v>
      </c>
      <c r="F326" s="144"/>
      <c r="G326" s="329">
        <f>ROUND(E326*F326,2)</f>
        <v>0</v>
      </c>
      <c r="H326" s="144"/>
      <c r="I326" s="145">
        <f>ROUND(E326*H326,2)</f>
        <v>0</v>
      </c>
      <c r="J326" s="144"/>
      <c r="K326" s="145">
        <f>ROUND(E326*J326,2)</f>
        <v>0</v>
      </c>
      <c r="L326" s="145">
        <v>21</v>
      </c>
      <c r="M326" s="145">
        <f>G326*(1+L326/100)</f>
        <v>0</v>
      </c>
      <c r="N326" s="143">
        <v>0</v>
      </c>
      <c r="O326" s="143">
        <f>ROUND(E326*N326,2)</f>
        <v>0</v>
      </c>
      <c r="P326" s="143">
        <v>0</v>
      </c>
      <c r="Q326" s="143">
        <f>ROUND(E326*P326,2)</f>
        <v>0</v>
      </c>
      <c r="R326" s="145" t="s">
        <v>437</v>
      </c>
      <c r="S326" s="145" t="s">
        <v>123</v>
      </c>
      <c r="T326" s="146" t="s">
        <v>123</v>
      </c>
      <c r="U326" s="133">
        <v>0.12</v>
      </c>
      <c r="V326" s="133">
        <f>ROUND(E326*U326,2)</f>
        <v>240</v>
      </c>
      <c r="W326" s="133"/>
      <c r="X326" s="133" t="s">
        <v>124</v>
      </c>
      <c r="Y326" s="133" t="s">
        <v>125</v>
      </c>
      <c r="Z326" s="127"/>
      <c r="AA326" s="127"/>
      <c r="AB326" s="127"/>
      <c r="AC326" s="127"/>
      <c r="AD326" s="127"/>
      <c r="AE326" s="127"/>
      <c r="AF326" s="127"/>
      <c r="AG326" s="127" t="s">
        <v>343</v>
      </c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</row>
    <row r="327" spans="1:60" outlineLevel="2" x14ac:dyDescent="0.2">
      <c r="A327" s="130"/>
      <c r="B327" s="131"/>
      <c r="C327" s="343"/>
      <c r="D327" s="344"/>
      <c r="E327" s="344"/>
      <c r="F327" s="344"/>
      <c r="G327" s="344"/>
      <c r="H327" s="133"/>
      <c r="I327" s="133"/>
      <c r="J327" s="133"/>
      <c r="K327" s="133"/>
      <c r="L327" s="133"/>
      <c r="M327" s="133"/>
      <c r="N327" s="132"/>
      <c r="O327" s="132"/>
      <c r="P327" s="132"/>
      <c r="Q327" s="132"/>
      <c r="R327" s="133"/>
      <c r="S327" s="133"/>
      <c r="T327" s="133"/>
      <c r="U327" s="133"/>
      <c r="V327" s="133"/>
      <c r="W327" s="133"/>
      <c r="X327" s="133"/>
      <c r="Y327" s="133"/>
      <c r="Z327" s="127"/>
      <c r="AA327" s="127"/>
      <c r="AB327" s="127"/>
      <c r="AC327" s="127"/>
      <c r="AD327" s="127"/>
      <c r="AE327" s="127"/>
      <c r="AF327" s="127"/>
      <c r="AG327" s="127" t="s">
        <v>131</v>
      </c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</row>
    <row r="328" spans="1:60" outlineLevel="1" x14ac:dyDescent="0.2">
      <c r="A328" s="141">
        <v>73</v>
      </c>
      <c r="B328" s="142" t="s">
        <v>444</v>
      </c>
      <c r="C328" s="326" t="s">
        <v>445</v>
      </c>
      <c r="D328" s="327" t="s">
        <v>199</v>
      </c>
      <c r="E328" s="328">
        <v>69.102000000000004</v>
      </c>
      <c r="F328" s="144"/>
      <c r="G328" s="329">
        <f>ROUND(E328*F328,2)</f>
        <v>0</v>
      </c>
      <c r="H328" s="144"/>
      <c r="I328" s="145">
        <f>ROUND(E328*H328,2)</f>
        <v>0</v>
      </c>
      <c r="J328" s="144"/>
      <c r="K328" s="145">
        <f>ROUND(E328*J328,2)</f>
        <v>0</v>
      </c>
      <c r="L328" s="145">
        <v>21</v>
      </c>
      <c r="M328" s="145">
        <f>G328*(1+L328/100)</f>
        <v>0</v>
      </c>
      <c r="N328" s="143">
        <v>0</v>
      </c>
      <c r="O328" s="143">
        <f>ROUND(E328*N328,2)</f>
        <v>0</v>
      </c>
      <c r="P328" s="143">
        <v>4.0000000000000002E-4</v>
      </c>
      <c r="Q328" s="143">
        <f>ROUND(E328*P328,2)</f>
        <v>0.03</v>
      </c>
      <c r="R328" s="145" t="s">
        <v>446</v>
      </c>
      <c r="S328" s="145" t="s">
        <v>123</v>
      </c>
      <c r="T328" s="146" t="s">
        <v>123</v>
      </c>
      <c r="U328" s="133">
        <v>7.0000000000000007E-2</v>
      </c>
      <c r="V328" s="133">
        <f>ROUND(E328*U328,2)</f>
        <v>4.84</v>
      </c>
      <c r="W328" s="133"/>
      <c r="X328" s="133" t="s">
        <v>124</v>
      </c>
      <c r="Y328" s="133" t="s">
        <v>125</v>
      </c>
      <c r="Z328" s="127"/>
      <c r="AA328" s="127"/>
      <c r="AB328" s="127"/>
      <c r="AC328" s="127"/>
      <c r="AD328" s="127"/>
      <c r="AE328" s="127"/>
      <c r="AF328" s="127"/>
      <c r="AG328" s="127" t="s">
        <v>126</v>
      </c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</row>
    <row r="329" spans="1:60" outlineLevel="2" x14ac:dyDescent="0.2">
      <c r="A329" s="130"/>
      <c r="B329" s="131"/>
      <c r="C329" s="332" t="s">
        <v>447</v>
      </c>
      <c r="D329" s="333"/>
      <c r="E329" s="334">
        <v>69.102000000000004</v>
      </c>
      <c r="F329" s="335"/>
      <c r="G329" s="335"/>
      <c r="H329" s="133"/>
      <c r="I329" s="133"/>
      <c r="J329" s="133"/>
      <c r="K329" s="133"/>
      <c r="L329" s="133"/>
      <c r="M329" s="133"/>
      <c r="N329" s="132"/>
      <c r="O329" s="132"/>
      <c r="P329" s="132"/>
      <c r="Q329" s="132"/>
      <c r="R329" s="133"/>
      <c r="S329" s="133"/>
      <c r="T329" s="133"/>
      <c r="U329" s="133"/>
      <c r="V329" s="133"/>
      <c r="W329" s="133"/>
      <c r="X329" s="133"/>
      <c r="Y329" s="133"/>
      <c r="Z329" s="127"/>
      <c r="AA329" s="127"/>
      <c r="AB329" s="127"/>
      <c r="AC329" s="127"/>
      <c r="AD329" s="127"/>
      <c r="AE329" s="127"/>
      <c r="AF329" s="127"/>
      <c r="AG329" s="127" t="s">
        <v>130</v>
      </c>
      <c r="AH329" s="127">
        <v>0</v>
      </c>
      <c r="AI329" s="127"/>
      <c r="AJ329" s="127"/>
      <c r="AK329" s="127"/>
      <c r="AL329" s="127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27"/>
      <c r="AW329" s="127"/>
      <c r="AX329" s="127"/>
      <c r="AY329" s="127"/>
      <c r="AZ329" s="127"/>
      <c r="BA329" s="127"/>
      <c r="BB329" s="127"/>
      <c r="BC329" s="127"/>
      <c r="BD329" s="127"/>
      <c r="BE329" s="127"/>
      <c r="BF329" s="127"/>
      <c r="BG329" s="127"/>
      <c r="BH329" s="127"/>
    </row>
    <row r="330" spans="1:60" outlineLevel="2" x14ac:dyDescent="0.2">
      <c r="A330" s="130"/>
      <c r="B330" s="131"/>
      <c r="C330" s="320"/>
      <c r="D330" s="321"/>
      <c r="E330" s="321"/>
      <c r="F330" s="321"/>
      <c r="G330" s="321"/>
      <c r="H330" s="133"/>
      <c r="I330" s="133"/>
      <c r="J330" s="133"/>
      <c r="K330" s="133"/>
      <c r="L330" s="133"/>
      <c r="M330" s="133"/>
      <c r="N330" s="132"/>
      <c r="O330" s="132"/>
      <c r="P330" s="132"/>
      <c r="Q330" s="132"/>
      <c r="R330" s="133"/>
      <c r="S330" s="133"/>
      <c r="T330" s="133"/>
      <c r="U330" s="133"/>
      <c r="V330" s="133"/>
      <c r="W330" s="133"/>
      <c r="X330" s="133"/>
      <c r="Y330" s="133"/>
      <c r="Z330" s="127"/>
      <c r="AA330" s="127"/>
      <c r="AB330" s="127"/>
      <c r="AC330" s="127"/>
      <c r="AD330" s="127"/>
      <c r="AE330" s="127"/>
      <c r="AF330" s="127"/>
      <c r="AG330" s="127" t="s">
        <v>131</v>
      </c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</row>
    <row r="331" spans="1:60" outlineLevel="1" x14ac:dyDescent="0.2">
      <c r="A331" s="141">
        <v>74</v>
      </c>
      <c r="B331" s="142" t="s">
        <v>448</v>
      </c>
      <c r="C331" s="326" t="s">
        <v>449</v>
      </c>
      <c r="D331" s="327" t="s">
        <v>304</v>
      </c>
      <c r="E331" s="328">
        <v>21</v>
      </c>
      <c r="F331" s="144"/>
      <c r="G331" s="329">
        <f>ROUND(E331*F331,2)</f>
        <v>0</v>
      </c>
      <c r="H331" s="144"/>
      <c r="I331" s="145">
        <f>ROUND(E331*H331,2)</f>
        <v>0</v>
      </c>
      <c r="J331" s="144"/>
      <c r="K331" s="145">
        <f>ROUND(E331*J331,2)</f>
        <v>0</v>
      </c>
      <c r="L331" s="145">
        <v>21</v>
      </c>
      <c r="M331" s="145">
        <f>G331*(1+L331/100)</f>
        <v>0</v>
      </c>
      <c r="N331" s="143">
        <v>0</v>
      </c>
      <c r="O331" s="143">
        <f>ROUND(E331*N331,2)</f>
        <v>0</v>
      </c>
      <c r="P331" s="143">
        <v>0</v>
      </c>
      <c r="Q331" s="143">
        <f>ROUND(E331*P331,2)</f>
        <v>0</v>
      </c>
      <c r="R331" s="145" t="s">
        <v>446</v>
      </c>
      <c r="S331" s="145" t="s">
        <v>123</v>
      </c>
      <c r="T331" s="146" t="s">
        <v>123</v>
      </c>
      <c r="U331" s="133">
        <v>0.05</v>
      </c>
      <c r="V331" s="133">
        <f>ROUND(E331*U331,2)</f>
        <v>1.05</v>
      </c>
      <c r="W331" s="133"/>
      <c r="X331" s="133" t="s">
        <v>124</v>
      </c>
      <c r="Y331" s="133" t="s">
        <v>125</v>
      </c>
      <c r="Z331" s="127"/>
      <c r="AA331" s="127"/>
      <c r="AB331" s="127"/>
      <c r="AC331" s="127"/>
      <c r="AD331" s="127"/>
      <c r="AE331" s="127"/>
      <c r="AF331" s="127"/>
      <c r="AG331" s="127" t="s">
        <v>126</v>
      </c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</row>
    <row r="332" spans="1:60" outlineLevel="2" x14ac:dyDescent="0.2">
      <c r="A332" s="130"/>
      <c r="B332" s="131"/>
      <c r="C332" s="330" t="s">
        <v>450</v>
      </c>
      <c r="D332" s="331"/>
      <c r="E332" s="331"/>
      <c r="F332" s="331"/>
      <c r="G332" s="331"/>
      <c r="H332" s="133"/>
      <c r="I332" s="133"/>
      <c r="J332" s="133"/>
      <c r="K332" s="133"/>
      <c r="L332" s="133"/>
      <c r="M332" s="133"/>
      <c r="N332" s="132"/>
      <c r="O332" s="132"/>
      <c r="P332" s="132"/>
      <c r="Q332" s="132"/>
      <c r="R332" s="133"/>
      <c r="S332" s="133"/>
      <c r="T332" s="133"/>
      <c r="U332" s="133"/>
      <c r="V332" s="133"/>
      <c r="W332" s="133"/>
      <c r="X332" s="133"/>
      <c r="Y332" s="133"/>
      <c r="Z332" s="127"/>
      <c r="AA332" s="127"/>
      <c r="AB332" s="127"/>
      <c r="AC332" s="127"/>
      <c r="AD332" s="127"/>
      <c r="AE332" s="127"/>
      <c r="AF332" s="127"/>
      <c r="AG332" s="127" t="s">
        <v>128</v>
      </c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</row>
    <row r="333" spans="1:60" outlineLevel="2" x14ac:dyDescent="0.2">
      <c r="A333" s="130"/>
      <c r="B333" s="131"/>
      <c r="C333" s="332" t="s">
        <v>451</v>
      </c>
      <c r="D333" s="333"/>
      <c r="E333" s="334">
        <v>21</v>
      </c>
      <c r="F333" s="335"/>
      <c r="G333" s="335"/>
      <c r="H333" s="133"/>
      <c r="I333" s="133"/>
      <c r="J333" s="133"/>
      <c r="K333" s="133"/>
      <c r="L333" s="133"/>
      <c r="M333" s="133"/>
      <c r="N333" s="132"/>
      <c r="O333" s="132"/>
      <c r="P333" s="132"/>
      <c r="Q333" s="132"/>
      <c r="R333" s="133"/>
      <c r="S333" s="133"/>
      <c r="T333" s="133"/>
      <c r="U333" s="133"/>
      <c r="V333" s="133"/>
      <c r="W333" s="133"/>
      <c r="X333" s="133"/>
      <c r="Y333" s="133"/>
      <c r="Z333" s="127"/>
      <c r="AA333" s="127"/>
      <c r="AB333" s="127"/>
      <c r="AC333" s="127"/>
      <c r="AD333" s="127"/>
      <c r="AE333" s="127"/>
      <c r="AF333" s="127"/>
      <c r="AG333" s="127" t="s">
        <v>130</v>
      </c>
      <c r="AH333" s="127">
        <v>0</v>
      </c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</row>
    <row r="334" spans="1:60" outlineLevel="2" x14ac:dyDescent="0.2">
      <c r="A334" s="130"/>
      <c r="B334" s="131"/>
      <c r="C334" s="320"/>
      <c r="D334" s="321"/>
      <c r="E334" s="321"/>
      <c r="F334" s="321"/>
      <c r="G334" s="321"/>
      <c r="H334" s="133"/>
      <c r="I334" s="133"/>
      <c r="J334" s="133"/>
      <c r="K334" s="133"/>
      <c r="L334" s="133"/>
      <c r="M334" s="133"/>
      <c r="N334" s="132"/>
      <c r="O334" s="132"/>
      <c r="P334" s="132"/>
      <c r="Q334" s="132"/>
      <c r="R334" s="133"/>
      <c r="S334" s="133"/>
      <c r="T334" s="133"/>
      <c r="U334" s="133"/>
      <c r="V334" s="133"/>
      <c r="W334" s="133"/>
      <c r="X334" s="133"/>
      <c r="Y334" s="133"/>
      <c r="Z334" s="127"/>
      <c r="AA334" s="127"/>
      <c r="AB334" s="127"/>
      <c r="AC334" s="127"/>
      <c r="AD334" s="127"/>
      <c r="AE334" s="127"/>
      <c r="AF334" s="127"/>
      <c r="AG334" s="127" t="s">
        <v>131</v>
      </c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</row>
    <row r="335" spans="1:60" ht="33.75" outlineLevel="1" x14ac:dyDescent="0.2">
      <c r="A335" s="141">
        <v>75</v>
      </c>
      <c r="B335" s="142" t="s">
        <v>452</v>
      </c>
      <c r="C335" s="326" t="s">
        <v>453</v>
      </c>
      <c r="D335" s="327" t="s">
        <v>148</v>
      </c>
      <c r="E335" s="328">
        <v>20.8</v>
      </c>
      <c r="F335" s="144"/>
      <c r="G335" s="329">
        <f>ROUND(E335*F335,2)</f>
        <v>0</v>
      </c>
      <c r="H335" s="144"/>
      <c r="I335" s="145">
        <f>ROUND(E335*H335,2)</f>
        <v>0</v>
      </c>
      <c r="J335" s="144"/>
      <c r="K335" s="145">
        <f>ROUND(E335*J335,2)</f>
        <v>0</v>
      </c>
      <c r="L335" s="145">
        <v>21</v>
      </c>
      <c r="M335" s="145">
        <f>G335*(1+L335/100)</f>
        <v>0</v>
      </c>
      <c r="N335" s="143">
        <v>1.17E-3</v>
      </c>
      <c r="O335" s="143">
        <f>ROUND(E335*N335,2)</f>
        <v>0.02</v>
      </c>
      <c r="P335" s="143">
        <v>7.5999999999999998E-2</v>
      </c>
      <c r="Q335" s="143">
        <f>ROUND(E335*P335,2)</f>
        <v>1.58</v>
      </c>
      <c r="R335" s="145" t="s">
        <v>446</v>
      </c>
      <c r="S335" s="145" t="s">
        <v>123</v>
      </c>
      <c r="T335" s="146" t="s">
        <v>123</v>
      </c>
      <c r="U335" s="133">
        <v>0.93899999999999995</v>
      </c>
      <c r="V335" s="133">
        <f>ROUND(E335*U335,2)</f>
        <v>19.53</v>
      </c>
      <c r="W335" s="133"/>
      <c r="X335" s="133" t="s">
        <v>124</v>
      </c>
      <c r="Y335" s="133" t="s">
        <v>125</v>
      </c>
      <c r="Z335" s="127"/>
      <c r="AA335" s="127"/>
      <c r="AB335" s="127"/>
      <c r="AC335" s="127"/>
      <c r="AD335" s="127"/>
      <c r="AE335" s="127"/>
      <c r="AF335" s="127"/>
      <c r="AG335" s="127" t="s">
        <v>126</v>
      </c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</row>
    <row r="336" spans="1:60" outlineLevel="2" x14ac:dyDescent="0.2">
      <c r="A336" s="130"/>
      <c r="B336" s="131"/>
      <c r="C336" s="332" t="s">
        <v>454</v>
      </c>
      <c r="D336" s="333"/>
      <c r="E336" s="334">
        <v>20.8</v>
      </c>
      <c r="F336" s="335"/>
      <c r="G336" s="335"/>
      <c r="H336" s="133"/>
      <c r="I336" s="133"/>
      <c r="J336" s="133"/>
      <c r="K336" s="133"/>
      <c r="L336" s="133"/>
      <c r="M336" s="133"/>
      <c r="N336" s="132"/>
      <c r="O336" s="132"/>
      <c r="P336" s="132"/>
      <c r="Q336" s="132"/>
      <c r="R336" s="133"/>
      <c r="S336" s="133"/>
      <c r="T336" s="133"/>
      <c r="U336" s="133"/>
      <c r="V336" s="133"/>
      <c r="W336" s="133"/>
      <c r="X336" s="133"/>
      <c r="Y336" s="133"/>
      <c r="Z336" s="127"/>
      <c r="AA336" s="127"/>
      <c r="AB336" s="127"/>
      <c r="AC336" s="127"/>
      <c r="AD336" s="127"/>
      <c r="AE336" s="127"/>
      <c r="AF336" s="127"/>
      <c r="AG336" s="127" t="s">
        <v>130</v>
      </c>
      <c r="AH336" s="127">
        <v>0</v>
      </c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</row>
    <row r="337" spans="1:60" outlineLevel="2" x14ac:dyDescent="0.2">
      <c r="A337" s="130"/>
      <c r="B337" s="131"/>
      <c r="C337" s="320"/>
      <c r="D337" s="321"/>
      <c r="E337" s="321"/>
      <c r="F337" s="321"/>
      <c r="G337" s="321"/>
      <c r="H337" s="133"/>
      <c r="I337" s="133"/>
      <c r="J337" s="133"/>
      <c r="K337" s="133"/>
      <c r="L337" s="133"/>
      <c r="M337" s="133"/>
      <c r="N337" s="132"/>
      <c r="O337" s="132"/>
      <c r="P337" s="132"/>
      <c r="Q337" s="132"/>
      <c r="R337" s="133"/>
      <c r="S337" s="133"/>
      <c r="T337" s="133"/>
      <c r="U337" s="133"/>
      <c r="V337" s="133"/>
      <c r="W337" s="133"/>
      <c r="X337" s="133"/>
      <c r="Y337" s="133"/>
      <c r="Z337" s="127"/>
      <c r="AA337" s="127"/>
      <c r="AB337" s="127"/>
      <c r="AC337" s="127"/>
      <c r="AD337" s="127"/>
      <c r="AE337" s="127"/>
      <c r="AF337" s="127"/>
      <c r="AG337" s="127" t="s">
        <v>131</v>
      </c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</row>
    <row r="338" spans="1:60" ht="33.75" outlineLevel="1" x14ac:dyDescent="0.2">
      <c r="A338" s="141">
        <v>76</v>
      </c>
      <c r="B338" s="142" t="s">
        <v>455</v>
      </c>
      <c r="C338" s="326" t="s">
        <v>456</v>
      </c>
      <c r="D338" s="327" t="s">
        <v>148</v>
      </c>
      <c r="E338" s="328">
        <v>10.4</v>
      </c>
      <c r="F338" s="144"/>
      <c r="G338" s="329">
        <f>ROUND(E338*F338,2)</f>
        <v>0</v>
      </c>
      <c r="H338" s="144"/>
      <c r="I338" s="145">
        <f>ROUND(E338*H338,2)</f>
        <v>0</v>
      </c>
      <c r="J338" s="144"/>
      <c r="K338" s="145">
        <f>ROUND(E338*J338,2)</f>
        <v>0</v>
      </c>
      <c r="L338" s="145">
        <v>21</v>
      </c>
      <c r="M338" s="145">
        <f>G338*(1+L338/100)</f>
        <v>0</v>
      </c>
      <c r="N338" s="143">
        <v>1E-3</v>
      </c>
      <c r="O338" s="143">
        <f>ROUND(E338*N338,2)</f>
        <v>0.01</v>
      </c>
      <c r="P338" s="143">
        <v>6.3E-2</v>
      </c>
      <c r="Q338" s="143">
        <f>ROUND(E338*P338,2)</f>
        <v>0.66</v>
      </c>
      <c r="R338" s="145" t="s">
        <v>446</v>
      </c>
      <c r="S338" s="145" t="s">
        <v>123</v>
      </c>
      <c r="T338" s="146" t="s">
        <v>123</v>
      </c>
      <c r="U338" s="133">
        <v>0.71799999999999997</v>
      </c>
      <c r="V338" s="133">
        <f>ROUND(E338*U338,2)</f>
        <v>7.47</v>
      </c>
      <c r="W338" s="133"/>
      <c r="X338" s="133" t="s">
        <v>124</v>
      </c>
      <c r="Y338" s="133" t="s">
        <v>125</v>
      </c>
      <c r="Z338" s="127"/>
      <c r="AA338" s="127"/>
      <c r="AB338" s="127"/>
      <c r="AC338" s="127"/>
      <c r="AD338" s="127"/>
      <c r="AE338" s="127"/>
      <c r="AF338" s="127"/>
      <c r="AG338" s="127" t="s">
        <v>126</v>
      </c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</row>
    <row r="339" spans="1:60" outlineLevel="2" x14ac:dyDescent="0.2">
      <c r="A339" s="130"/>
      <c r="B339" s="131"/>
      <c r="C339" s="332" t="s">
        <v>457</v>
      </c>
      <c r="D339" s="333"/>
      <c r="E339" s="334">
        <v>10.4</v>
      </c>
      <c r="F339" s="335"/>
      <c r="G339" s="335"/>
      <c r="H339" s="133"/>
      <c r="I339" s="133"/>
      <c r="J339" s="133"/>
      <c r="K339" s="133"/>
      <c r="L339" s="133"/>
      <c r="M339" s="133"/>
      <c r="N339" s="132"/>
      <c r="O339" s="132"/>
      <c r="P339" s="132"/>
      <c r="Q339" s="132"/>
      <c r="R339" s="133"/>
      <c r="S339" s="133"/>
      <c r="T339" s="133"/>
      <c r="U339" s="133"/>
      <c r="V339" s="133"/>
      <c r="W339" s="133"/>
      <c r="X339" s="133"/>
      <c r="Y339" s="133"/>
      <c r="Z339" s="127"/>
      <c r="AA339" s="127"/>
      <c r="AB339" s="127"/>
      <c r="AC339" s="127"/>
      <c r="AD339" s="127"/>
      <c r="AE339" s="127"/>
      <c r="AF339" s="127"/>
      <c r="AG339" s="127" t="s">
        <v>130</v>
      </c>
      <c r="AH339" s="127">
        <v>0</v>
      </c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</row>
    <row r="340" spans="1:60" outlineLevel="2" x14ac:dyDescent="0.2">
      <c r="A340" s="130"/>
      <c r="B340" s="131"/>
      <c r="C340" s="320"/>
      <c r="D340" s="321"/>
      <c r="E340" s="321"/>
      <c r="F340" s="321"/>
      <c r="G340" s="321"/>
      <c r="H340" s="133"/>
      <c r="I340" s="133"/>
      <c r="J340" s="133"/>
      <c r="K340" s="133"/>
      <c r="L340" s="133"/>
      <c r="M340" s="133"/>
      <c r="N340" s="132"/>
      <c r="O340" s="132"/>
      <c r="P340" s="132"/>
      <c r="Q340" s="132"/>
      <c r="R340" s="133"/>
      <c r="S340" s="133"/>
      <c r="T340" s="133"/>
      <c r="U340" s="133"/>
      <c r="V340" s="133"/>
      <c r="W340" s="133"/>
      <c r="X340" s="133"/>
      <c r="Y340" s="133"/>
      <c r="Z340" s="127"/>
      <c r="AA340" s="127"/>
      <c r="AB340" s="127"/>
      <c r="AC340" s="127"/>
      <c r="AD340" s="127"/>
      <c r="AE340" s="127"/>
      <c r="AF340" s="127"/>
      <c r="AG340" s="127" t="s">
        <v>131</v>
      </c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</row>
    <row r="341" spans="1:60" ht="22.5" outlineLevel="1" x14ac:dyDescent="0.2">
      <c r="A341" s="141">
        <v>77</v>
      </c>
      <c r="B341" s="142" t="s">
        <v>458</v>
      </c>
      <c r="C341" s="326" t="s">
        <v>459</v>
      </c>
      <c r="D341" s="327" t="s">
        <v>148</v>
      </c>
      <c r="E341" s="328">
        <v>274.0498</v>
      </c>
      <c r="F341" s="144"/>
      <c r="G341" s="329">
        <f>ROUND(E341*F341,2)</f>
        <v>0</v>
      </c>
      <c r="H341" s="144"/>
      <c r="I341" s="145">
        <f>ROUND(E341*H341,2)</f>
        <v>0</v>
      </c>
      <c r="J341" s="144"/>
      <c r="K341" s="145">
        <f>ROUND(E341*J341,2)</f>
        <v>0</v>
      </c>
      <c r="L341" s="145">
        <v>21</v>
      </c>
      <c r="M341" s="145">
        <f>G341*(1+L341/100)</f>
        <v>0</v>
      </c>
      <c r="N341" s="143">
        <v>0</v>
      </c>
      <c r="O341" s="143">
        <f>ROUND(E341*N341,2)</f>
        <v>0</v>
      </c>
      <c r="P341" s="143">
        <v>4.5999999999999999E-2</v>
      </c>
      <c r="Q341" s="143">
        <f>ROUND(E341*P341,2)</f>
        <v>12.61</v>
      </c>
      <c r="R341" s="145" t="s">
        <v>446</v>
      </c>
      <c r="S341" s="145" t="s">
        <v>123</v>
      </c>
      <c r="T341" s="146" t="s">
        <v>123</v>
      </c>
      <c r="U341" s="133">
        <v>0.26</v>
      </c>
      <c r="V341" s="133">
        <f>ROUND(E341*U341,2)</f>
        <v>71.25</v>
      </c>
      <c r="W341" s="133"/>
      <c r="X341" s="133" t="s">
        <v>124</v>
      </c>
      <c r="Y341" s="133" t="s">
        <v>125</v>
      </c>
      <c r="Z341" s="127"/>
      <c r="AA341" s="127"/>
      <c r="AB341" s="127"/>
      <c r="AC341" s="127"/>
      <c r="AD341" s="127"/>
      <c r="AE341" s="127"/>
      <c r="AF341" s="127"/>
      <c r="AG341" s="127" t="s">
        <v>126</v>
      </c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</row>
    <row r="342" spans="1:60" outlineLevel="2" x14ac:dyDescent="0.2">
      <c r="A342" s="130"/>
      <c r="B342" s="131"/>
      <c r="C342" s="343"/>
      <c r="D342" s="344"/>
      <c r="E342" s="344"/>
      <c r="F342" s="344"/>
      <c r="G342" s="344"/>
      <c r="H342" s="133"/>
      <c r="I342" s="133"/>
      <c r="J342" s="133"/>
      <c r="K342" s="133"/>
      <c r="L342" s="133"/>
      <c r="M342" s="133"/>
      <c r="N342" s="132"/>
      <c r="O342" s="132"/>
      <c r="P342" s="132"/>
      <c r="Q342" s="132"/>
      <c r="R342" s="133"/>
      <c r="S342" s="133"/>
      <c r="T342" s="133"/>
      <c r="U342" s="133"/>
      <c r="V342" s="133"/>
      <c r="W342" s="133"/>
      <c r="X342" s="133"/>
      <c r="Y342" s="133"/>
      <c r="Z342" s="127"/>
      <c r="AA342" s="127"/>
      <c r="AB342" s="127"/>
      <c r="AC342" s="127"/>
      <c r="AD342" s="127"/>
      <c r="AE342" s="127"/>
      <c r="AF342" s="127"/>
      <c r="AG342" s="127" t="s">
        <v>131</v>
      </c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</row>
    <row r="343" spans="1:60" ht="22.5" outlineLevel="1" x14ac:dyDescent="0.2">
      <c r="A343" s="141">
        <v>78</v>
      </c>
      <c r="B343" s="142" t="s">
        <v>460</v>
      </c>
      <c r="C343" s="326" t="s">
        <v>461</v>
      </c>
      <c r="D343" s="327" t="s">
        <v>148</v>
      </c>
      <c r="E343" s="328">
        <v>1801.0957599999999</v>
      </c>
      <c r="F343" s="144"/>
      <c r="G343" s="329">
        <f>ROUND(E343*F343,2)</f>
        <v>0</v>
      </c>
      <c r="H343" s="144"/>
      <c r="I343" s="145">
        <f>ROUND(E343*H343,2)</f>
        <v>0</v>
      </c>
      <c r="J343" s="144"/>
      <c r="K343" s="145">
        <f>ROUND(E343*J343,2)</f>
        <v>0</v>
      </c>
      <c r="L343" s="145">
        <v>21</v>
      </c>
      <c r="M343" s="145">
        <f>G343*(1+L343/100)</f>
        <v>0</v>
      </c>
      <c r="N343" s="143">
        <v>0</v>
      </c>
      <c r="O343" s="143">
        <f>ROUND(E343*N343,2)</f>
        <v>0</v>
      </c>
      <c r="P343" s="143">
        <v>0.01</v>
      </c>
      <c r="Q343" s="143">
        <f>ROUND(E343*P343,2)</f>
        <v>18.010000000000002</v>
      </c>
      <c r="R343" s="145" t="s">
        <v>446</v>
      </c>
      <c r="S343" s="145" t="s">
        <v>123</v>
      </c>
      <c r="T343" s="146" t="s">
        <v>123</v>
      </c>
      <c r="U343" s="133">
        <v>0.06</v>
      </c>
      <c r="V343" s="133">
        <f>ROUND(E343*U343,2)</f>
        <v>108.07</v>
      </c>
      <c r="W343" s="133"/>
      <c r="X343" s="133" t="s">
        <v>124</v>
      </c>
      <c r="Y343" s="133" t="s">
        <v>125</v>
      </c>
      <c r="Z343" s="127"/>
      <c r="AA343" s="127"/>
      <c r="AB343" s="127"/>
      <c r="AC343" s="127"/>
      <c r="AD343" s="127"/>
      <c r="AE343" s="127"/>
      <c r="AF343" s="127"/>
      <c r="AG343" s="127" t="s">
        <v>126</v>
      </c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</row>
    <row r="344" spans="1:60" outlineLevel="2" x14ac:dyDescent="0.2">
      <c r="A344" s="130"/>
      <c r="B344" s="131"/>
      <c r="C344" s="332" t="s">
        <v>462</v>
      </c>
      <c r="D344" s="333"/>
      <c r="E344" s="334">
        <v>1801.0957599999999</v>
      </c>
      <c r="F344" s="335"/>
      <c r="G344" s="335"/>
      <c r="H344" s="133"/>
      <c r="I344" s="133"/>
      <c r="J344" s="133"/>
      <c r="K344" s="133"/>
      <c r="L344" s="133"/>
      <c r="M344" s="133"/>
      <c r="N344" s="132"/>
      <c r="O344" s="132"/>
      <c r="P344" s="132"/>
      <c r="Q344" s="132"/>
      <c r="R344" s="133"/>
      <c r="S344" s="133"/>
      <c r="T344" s="133"/>
      <c r="U344" s="133"/>
      <c r="V344" s="133"/>
      <c r="W344" s="133"/>
      <c r="X344" s="133"/>
      <c r="Y344" s="133"/>
      <c r="Z344" s="127"/>
      <c r="AA344" s="127"/>
      <c r="AB344" s="127"/>
      <c r="AC344" s="127"/>
      <c r="AD344" s="127"/>
      <c r="AE344" s="127"/>
      <c r="AF344" s="127"/>
      <c r="AG344" s="127" t="s">
        <v>130</v>
      </c>
      <c r="AH344" s="127">
        <v>0</v>
      </c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</row>
    <row r="345" spans="1:60" outlineLevel="2" x14ac:dyDescent="0.2">
      <c r="A345" s="130"/>
      <c r="B345" s="131"/>
      <c r="C345" s="320"/>
      <c r="D345" s="321"/>
      <c r="E345" s="321"/>
      <c r="F345" s="321"/>
      <c r="G345" s="321"/>
      <c r="H345" s="133"/>
      <c r="I345" s="133"/>
      <c r="J345" s="133"/>
      <c r="K345" s="133"/>
      <c r="L345" s="133"/>
      <c r="M345" s="133"/>
      <c r="N345" s="132"/>
      <c r="O345" s="132"/>
      <c r="P345" s="132"/>
      <c r="Q345" s="132"/>
      <c r="R345" s="133"/>
      <c r="S345" s="133"/>
      <c r="T345" s="133"/>
      <c r="U345" s="133"/>
      <c r="V345" s="133"/>
      <c r="W345" s="133"/>
      <c r="X345" s="133"/>
      <c r="Y345" s="133"/>
      <c r="Z345" s="127"/>
      <c r="AA345" s="127"/>
      <c r="AB345" s="127"/>
      <c r="AC345" s="127"/>
      <c r="AD345" s="127"/>
      <c r="AE345" s="127"/>
      <c r="AF345" s="127"/>
      <c r="AG345" s="127" t="s">
        <v>131</v>
      </c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</row>
    <row r="346" spans="1:60" ht="22.5" outlineLevel="1" x14ac:dyDescent="0.2">
      <c r="A346" s="141">
        <v>79</v>
      </c>
      <c r="B346" s="142" t="s">
        <v>463</v>
      </c>
      <c r="C346" s="326" t="s">
        <v>464</v>
      </c>
      <c r="D346" s="327" t="s">
        <v>148</v>
      </c>
      <c r="E346" s="328">
        <v>88.941599999999994</v>
      </c>
      <c r="F346" s="144"/>
      <c r="G346" s="329">
        <f>ROUND(E346*F346,2)</f>
        <v>0</v>
      </c>
      <c r="H346" s="144"/>
      <c r="I346" s="145">
        <f>ROUND(E346*H346,2)</f>
        <v>0</v>
      </c>
      <c r="J346" s="144"/>
      <c r="K346" s="145">
        <f>ROUND(E346*J346,2)</f>
        <v>0</v>
      </c>
      <c r="L346" s="145">
        <v>21</v>
      </c>
      <c r="M346" s="145">
        <f>G346*(1+L346/100)</f>
        <v>0</v>
      </c>
      <c r="N346" s="143">
        <v>0</v>
      </c>
      <c r="O346" s="143">
        <f>ROUND(E346*N346,2)</f>
        <v>0</v>
      </c>
      <c r="P346" s="143">
        <v>2.9000000000000001E-2</v>
      </c>
      <c r="Q346" s="143">
        <f>ROUND(E346*P346,2)</f>
        <v>2.58</v>
      </c>
      <c r="R346" s="145" t="s">
        <v>446</v>
      </c>
      <c r="S346" s="145" t="s">
        <v>123</v>
      </c>
      <c r="T346" s="146" t="s">
        <v>123</v>
      </c>
      <c r="U346" s="133">
        <v>0.15</v>
      </c>
      <c r="V346" s="133">
        <f>ROUND(E346*U346,2)</f>
        <v>13.34</v>
      </c>
      <c r="W346" s="133"/>
      <c r="X346" s="133" t="s">
        <v>124</v>
      </c>
      <c r="Y346" s="133" t="s">
        <v>125</v>
      </c>
      <c r="Z346" s="127"/>
      <c r="AA346" s="127"/>
      <c r="AB346" s="127"/>
      <c r="AC346" s="127"/>
      <c r="AD346" s="127"/>
      <c r="AE346" s="127"/>
      <c r="AF346" s="127"/>
      <c r="AG346" s="127" t="s">
        <v>126</v>
      </c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</row>
    <row r="347" spans="1:60" outlineLevel="2" x14ac:dyDescent="0.2">
      <c r="A347" s="130"/>
      <c r="B347" s="131"/>
      <c r="C347" s="332" t="s">
        <v>465</v>
      </c>
      <c r="D347" s="333"/>
      <c r="E347" s="334">
        <v>88.941599999999994</v>
      </c>
      <c r="F347" s="335"/>
      <c r="G347" s="335"/>
      <c r="H347" s="133"/>
      <c r="I347" s="133"/>
      <c r="J347" s="133"/>
      <c r="K347" s="133"/>
      <c r="L347" s="133"/>
      <c r="M347" s="133"/>
      <c r="N347" s="132"/>
      <c r="O347" s="132"/>
      <c r="P347" s="132"/>
      <c r="Q347" s="132"/>
      <c r="R347" s="133"/>
      <c r="S347" s="133"/>
      <c r="T347" s="133"/>
      <c r="U347" s="133"/>
      <c r="V347" s="133"/>
      <c r="W347" s="133"/>
      <c r="X347" s="133"/>
      <c r="Y347" s="133"/>
      <c r="Z347" s="127"/>
      <c r="AA347" s="127"/>
      <c r="AB347" s="127"/>
      <c r="AC347" s="127"/>
      <c r="AD347" s="127"/>
      <c r="AE347" s="127"/>
      <c r="AF347" s="127"/>
      <c r="AG347" s="127" t="s">
        <v>130</v>
      </c>
      <c r="AH347" s="127">
        <v>0</v>
      </c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</row>
    <row r="348" spans="1:60" outlineLevel="2" x14ac:dyDescent="0.2">
      <c r="A348" s="130"/>
      <c r="B348" s="131"/>
      <c r="C348" s="320"/>
      <c r="D348" s="321"/>
      <c r="E348" s="321"/>
      <c r="F348" s="321"/>
      <c r="G348" s="321"/>
      <c r="H348" s="133"/>
      <c r="I348" s="133"/>
      <c r="J348" s="133"/>
      <c r="K348" s="133"/>
      <c r="L348" s="133"/>
      <c r="M348" s="133"/>
      <c r="N348" s="132"/>
      <c r="O348" s="132"/>
      <c r="P348" s="132"/>
      <c r="Q348" s="132"/>
      <c r="R348" s="133"/>
      <c r="S348" s="133"/>
      <c r="T348" s="133"/>
      <c r="U348" s="133"/>
      <c r="V348" s="133"/>
      <c r="W348" s="133"/>
      <c r="X348" s="133"/>
      <c r="Y348" s="133"/>
      <c r="Z348" s="127"/>
      <c r="AA348" s="127"/>
      <c r="AB348" s="127"/>
      <c r="AC348" s="127"/>
      <c r="AD348" s="127"/>
      <c r="AE348" s="127"/>
      <c r="AF348" s="127"/>
      <c r="AG348" s="127" t="s">
        <v>131</v>
      </c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</row>
    <row r="349" spans="1:60" ht="22.5" outlineLevel="1" x14ac:dyDescent="0.2">
      <c r="A349" s="141">
        <v>80</v>
      </c>
      <c r="B349" s="142" t="s">
        <v>466</v>
      </c>
      <c r="C349" s="326" t="s">
        <v>467</v>
      </c>
      <c r="D349" s="327" t="s">
        <v>148</v>
      </c>
      <c r="E349" s="328">
        <v>205.9</v>
      </c>
      <c r="F349" s="144"/>
      <c r="G349" s="329">
        <f>ROUND(E349*F349,2)</f>
        <v>0</v>
      </c>
      <c r="H349" s="144"/>
      <c r="I349" s="145">
        <f>ROUND(E349*H349,2)</f>
        <v>0</v>
      </c>
      <c r="J349" s="144"/>
      <c r="K349" s="145">
        <f>ROUND(E349*J349,2)</f>
        <v>0</v>
      </c>
      <c r="L349" s="145">
        <v>21</v>
      </c>
      <c r="M349" s="145">
        <f>G349*(1+L349/100)</f>
        <v>0</v>
      </c>
      <c r="N349" s="143">
        <v>0</v>
      </c>
      <c r="O349" s="143">
        <f>ROUND(E349*N349,2)</f>
        <v>0</v>
      </c>
      <c r="P349" s="143">
        <v>6.8000000000000005E-2</v>
      </c>
      <c r="Q349" s="143">
        <f>ROUND(E349*P349,2)</f>
        <v>14</v>
      </c>
      <c r="R349" s="145" t="s">
        <v>446</v>
      </c>
      <c r="S349" s="145" t="s">
        <v>123</v>
      </c>
      <c r="T349" s="146" t="s">
        <v>123</v>
      </c>
      <c r="U349" s="133">
        <v>0.3</v>
      </c>
      <c r="V349" s="133">
        <f>ROUND(E349*U349,2)</f>
        <v>61.77</v>
      </c>
      <c r="W349" s="133"/>
      <c r="X349" s="133" t="s">
        <v>124</v>
      </c>
      <c r="Y349" s="133" t="s">
        <v>125</v>
      </c>
      <c r="Z349" s="127"/>
      <c r="AA349" s="127"/>
      <c r="AB349" s="127"/>
      <c r="AC349" s="127"/>
      <c r="AD349" s="127"/>
      <c r="AE349" s="127"/>
      <c r="AF349" s="127"/>
      <c r="AG349" s="127" t="s">
        <v>126</v>
      </c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</row>
    <row r="350" spans="1:60" outlineLevel="2" x14ac:dyDescent="0.2">
      <c r="A350" s="130"/>
      <c r="B350" s="131"/>
      <c r="C350" s="330" t="s">
        <v>468</v>
      </c>
      <c r="D350" s="331"/>
      <c r="E350" s="331"/>
      <c r="F350" s="331"/>
      <c r="G350" s="331"/>
      <c r="H350" s="133"/>
      <c r="I350" s="133"/>
      <c r="J350" s="133"/>
      <c r="K350" s="133"/>
      <c r="L350" s="133"/>
      <c r="M350" s="133"/>
      <c r="N350" s="132"/>
      <c r="O350" s="132"/>
      <c r="P350" s="132"/>
      <c r="Q350" s="132"/>
      <c r="R350" s="133"/>
      <c r="S350" s="133"/>
      <c r="T350" s="133"/>
      <c r="U350" s="133"/>
      <c r="V350" s="133"/>
      <c r="W350" s="133"/>
      <c r="X350" s="133"/>
      <c r="Y350" s="133"/>
      <c r="Z350" s="127"/>
      <c r="AA350" s="127"/>
      <c r="AB350" s="127"/>
      <c r="AC350" s="127"/>
      <c r="AD350" s="127"/>
      <c r="AE350" s="127"/>
      <c r="AF350" s="127"/>
      <c r="AG350" s="127" t="s">
        <v>128</v>
      </c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</row>
    <row r="351" spans="1:60" outlineLevel="2" x14ac:dyDescent="0.2">
      <c r="A351" s="130"/>
      <c r="B351" s="131"/>
      <c r="C351" s="332" t="s">
        <v>469</v>
      </c>
      <c r="D351" s="333"/>
      <c r="E351" s="334">
        <v>205.9</v>
      </c>
      <c r="F351" s="335"/>
      <c r="G351" s="335"/>
      <c r="H351" s="133"/>
      <c r="I351" s="133"/>
      <c r="J351" s="133"/>
      <c r="K351" s="133"/>
      <c r="L351" s="133"/>
      <c r="M351" s="133"/>
      <c r="N351" s="132"/>
      <c r="O351" s="132"/>
      <c r="P351" s="132"/>
      <c r="Q351" s="132"/>
      <c r="R351" s="133"/>
      <c r="S351" s="133"/>
      <c r="T351" s="133"/>
      <c r="U351" s="133"/>
      <c r="V351" s="133"/>
      <c r="W351" s="133"/>
      <c r="X351" s="133"/>
      <c r="Y351" s="133"/>
      <c r="Z351" s="127"/>
      <c r="AA351" s="127"/>
      <c r="AB351" s="127"/>
      <c r="AC351" s="127"/>
      <c r="AD351" s="127"/>
      <c r="AE351" s="127"/>
      <c r="AF351" s="127"/>
      <c r="AG351" s="127" t="s">
        <v>130</v>
      </c>
      <c r="AH351" s="127">
        <v>0</v>
      </c>
      <c r="AI351" s="127"/>
      <c r="AJ351" s="127"/>
      <c r="AK351" s="127"/>
      <c r="AL351" s="127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27"/>
      <c r="AW351" s="127"/>
      <c r="AX351" s="127"/>
      <c r="AY351" s="127"/>
      <c r="AZ351" s="127"/>
      <c r="BA351" s="127"/>
      <c r="BB351" s="127"/>
      <c r="BC351" s="127"/>
      <c r="BD351" s="127"/>
      <c r="BE351" s="127"/>
      <c r="BF351" s="127"/>
      <c r="BG351" s="127"/>
      <c r="BH351" s="127"/>
    </row>
    <row r="352" spans="1:60" outlineLevel="2" x14ac:dyDescent="0.2">
      <c r="A352" s="130"/>
      <c r="B352" s="131"/>
      <c r="C352" s="320"/>
      <c r="D352" s="321"/>
      <c r="E352" s="321"/>
      <c r="F352" s="321"/>
      <c r="G352" s="321"/>
      <c r="H352" s="133"/>
      <c r="I352" s="133"/>
      <c r="J352" s="133"/>
      <c r="K352" s="133"/>
      <c r="L352" s="133"/>
      <c r="M352" s="133"/>
      <c r="N352" s="132"/>
      <c r="O352" s="132"/>
      <c r="P352" s="132"/>
      <c r="Q352" s="132"/>
      <c r="R352" s="133"/>
      <c r="S352" s="133"/>
      <c r="T352" s="133"/>
      <c r="U352" s="133"/>
      <c r="V352" s="133"/>
      <c r="W352" s="133"/>
      <c r="X352" s="133"/>
      <c r="Y352" s="133"/>
      <c r="Z352" s="127"/>
      <c r="AA352" s="127"/>
      <c r="AB352" s="127"/>
      <c r="AC352" s="127"/>
      <c r="AD352" s="127"/>
      <c r="AE352" s="127"/>
      <c r="AF352" s="127"/>
      <c r="AG352" s="127" t="s">
        <v>131</v>
      </c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</row>
    <row r="353" spans="1:60" outlineLevel="1" x14ac:dyDescent="0.2">
      <c r="A353" s="141">
        <v>81</v>
      </c>
      <c r="B353" s="142" t="s">
        <v>470</v>
      </c>
      <c r="C353" s="326" t="s">
        <v>471</v>
      </c>
      <c r="D353" s="327" t="s">
        <v>472</v>
      </c>
      <c r="E353" s="328">
        <v>2</v>
      </c>
      <c r="F353" s="144"/>
      <c r="G353" s="329">
        <f>ROUND(E353*F353,2)</f>
        <v>0</v>
      </c>
      <c r="H353" s="144"/>
      <c r="I353" s="145">
        <f>ROUND(E353*H353,2)</f>
        <v>0</v>
      </c>
      <c r="J353" s="144"/>
      <c r="K353" s="145">
        <f>ROUND(E353*J353,2)</f>
        <v>0</v>
      </c>
      <c r="L353" s="145">
        <v>21</v>
      </c>
      <c r="M353" s="145">
        <f>G353*(1+L353/100)</f>
        <v>0</v>
      </c>
      <c r="N353" s="143">
        <v>0</v>
      </c>
      <c r="O353" s="143">
        <f>ROUND(E353*N353,2)</f>
        <v>0</v>
      </c>
      <c r="P353" s="143">
        <v>0</v>
      </c>
      <c r="Q353" s="143">
        <f>ROUND(E353*P353,2)</f>
        <v>0</v>
      </c>
      <c r="R353" s="145"/>
      <c r="S353" s="145" t="s">
        <v>315</v>
      </c>
      <c r="T353" s="146" t="s">
        <v>379</v>
      </c>
      <c r="U353" s="133">
        <v>0</v>
      </c>
      <c r="V353" s="133">
        <f>ROUND(E353*U353,2)</f>
        <v>0</v>
      </c>
      <c r="W353" s="133"/>
      <c r="X353" s="133" t="s">
        <v>124</v>
      </c>
      <c r="Y353" s="133" t="s">
        <v>125</v>
      </c>
      <c r="Z353" s="127"/>
      <c r="AA353" s="127"/>
      <c r="AB353" s="127"/>
      <c r="AC353" s="127"/>
      <c r="AD353" s="127"/>
      <c r="AE353" s="127"/>
      <c r="AF353" s="127"/>
      <c r="AG353" s="127" t="s">
        <v>126</v>
      </c>
      <c r="AH353" s="127"/>
      <c r="AI353" s="127"/>
      <c r="AJ353" s="127"/>
      <c r="AK353" s="127"/>
      <c r="AL353" s="127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27"/>
      <c r="AW353" s="127"/>
      <c r="AX353" s="127"/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</row>
    <row r="354" spans="1:60" outlineLevel="2" x14ac:dyDescent="0.2">
      <c r="A354" s="130"/>
      <c r="B354" s="131"/>
      <c r="C354" s="343"/>
      <c r="D354" s="344"/>
      <c r="E354" s="344"/>
      <c r="F354" s="344"/>
      <c r="G354" s="344"/>
      <c r="H354" s="133"/>
      <c r="I354" s="133"/>
      <c r="J354" s="133"/>
      <c r="K354" s="133"/>
      <c r="L354" s="133"/>
      <c r="M354" s="133"/>
      <c r="N354" s="132"/>
      <c r="O354" s="132"/>
      <c r="P354" s="132"/>
      <c r="Q354" s="132"/>
      <c r="R354" s="133"/>
      <c r="S354" s="133"/>
      <c r="T354" s="133"/>
      <c r="U354" s="133"/>
      <c r="V354" s="133"/>
      <c r="W354" s="133"/>
      <c r="X354" s="133"/>
      <c r="Y354" s="133"/>
      <c r="Z354" s="127"/>
      <c r="AA354" s="127"/>
      <c r="AB354" s="127"/>
      <c r="AC354" s="127"/>
      <c r="AD354" s="127"/>
      <c r="AE354" s="127"/>
      <c r="AF354" s="127"/>
      <c r="AG354" s="127" t="s">
        <v>131</v>
      </c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</row>
    <row r="355" spans="1:60" outlineLevel="1" x14ac:dyDescent="0.2">
      <c r="A355" s="141">
        <v>82</v>
      </c>
      <c r="B355" s="142" t="s">
        <v>473</v>
      </c>
      <c r="C355" s="326" t="s">
        <v>474</v>
      </c>
      <c r="D355" s="327" t="s">
        <v>148</v>
      </c>
      <c r="E355" s="328">
        <v>18.71</v>
      </c>
      <c r="F355" s="144"/>
      <c r="G355" s="329">
        <f>ROUND(E355*F355,2)</f>
        <v>0</v>
      </c>
      <c r="H355" s="144"/>
      <c r="I355" s="145">
        <f>ROUND(E355*H355,2)</f>
        <v>0</v>
      </c>
      <c r="J355" s="144"/>
      <c r="K355" s="145">
        <f>ROUND(E355*J355,2)</f>
        <v>0</v>
      </c>
      <c r="L355" s="145">
        <v>21</v>
      </c>
      <c r="M355" s="145">
        <f>G355*(1+L355/100)</f>
        <v>0</v>
      </c>
      <c r="N355" s="143">
        <v>0</v>
      </c>
      <c r="O355" s="143">
        <f>ROUND(E355*N355,2)</f>
        <v>0</v>
      </c>
      <c r="P355" s="143">
        <v>0</v>
      </c>
      <c r="Q355" s="143">
        <f>ROUND(E355*P355,2)</f>
        <v>0</v>
      </c>
      <c r="R355" s="145"/>
      <c r="S355" s="145" t="s">
        <v>315</v>
      </c>
      <c r="T355" s="146" t="s">
        <v>379</v>
      </c>
      <c r="U355" s="133">
        <v>0</v>
      </c>
      <c r="V355" s="133">
        <f>ROUND(E355*U355,2)</f>
        <v>0</v>
      </c>
      <c r="W355" s="133"/>
      <c r="X355" s="133" t="s">
        <v>124</v>
      </c>
      <c r="Y355" s="133" t="s">
        <v>125</v>
      </c>
      <c r="Z355" s="127"/>
      <c r="AA355" s="127"/>
      <c r="AB355" s="127"/>
      <c r="AC355" s="127"/>
      <c r="AD355" s="127"/>
      <c r="AE355" s="127"/>
      <c r="AF355" s="127"/>
      <c r="AG355" s="127" t="s">
        <v>126</v>
      </c>
      <c r="AH355" s="127"/>
      <c r="AI355" s="127"/>
      <c r="AJ355" s="127"/>
      <c r="AK355" s="127"/>
      <c r="AL355" s="127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27"/>
      <c r="AW355" s="127"/>
      <c r="AX355" s="127"/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</row>
    <row r="356" spans="1:60" outlineLevel="2" x14ac:dyDescent="0.2">
      <c r="A356" s="130"/>
      <c r="B356" s="131"/>
      <c r="C356" s="332" t="s">
        <v>475</v>
      </c>
      <c r="D356" s="333"/>
      <c r="E356" s="334">
        <v>18.71</v>
      </c>
      <c r="F356" s="335"/>
      <c r="G356" s="335"/>
      <c r="H356" s="133"/>
      <c r="I356" s="133"/>
      <c r="J356" s="133"/>
      <c r="K356" s="133"/>
      <c r="L356" s="133"/>
      <c r="M356" s="133"/>
      <c r="N356" s="132"/>
      <c r="O356" s="132"/>
      <c r="P356" s="132"/>
      <c r="Q356" s="132"/>
      <c r="R356" s="133"/>
      <c r="S356" s="133"/>
      <c r="T356" s="133"/>
      <c r="U356" s="133"/>
      <c r="V356" s="133"/>
      <c r="W356" s="133"/>
      <c r="X356" s="133"/>
      <c r="Y356" s="133"/>
      <c r="Z356" s="127"/>
      <c r="AA356" s="127"/>
      <c r="AB356" s="127"/>
      <c r="AC356" s="127"/>
      <c r="AD356" s="127"/>
      <c r="AE356" s="127"/>
      <c r="AF356" s="127"/>
      <c r="AG356" s="127" t="s">
        <v>130</v>
      </c>
      <c r="AH356" s="127">
        <v>0</v>
      </c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</row>
    <row r="357" spans="1:60" outlineLevel="2" x14ac:dyDescent="0.2">
      <c r="A357" s="130"/>
      <c r="B357" s="131"/>
      <c r="C357" s="320"/>
      <c r="D357" s="321"/>
      <c r="E357" s="321"/>
      <c r="F357" s="321"/>
      <c r="G357" s="321"/>
      <c r="H357" s="133"/>
      <c r="I357" s="133"/>
      <c r="J357" s="133"/>
      <c r="K357" s="133"/>
      <c r="L357" s="133"/>
      <c r="M357" s="133"/>
      <c r="N357" s="132"/>
      <c r="O357" s="132"/>
      <c r="P357" s="132"/>
      <c r="Q357" s="132"/>
      <c r="R357" s="133"/>
      <c r="S357" s="133"/>
      <c r="T357" s="133"/>
      <c r="U357" s="133"/>
      <c r="V357" s="133"/>
      <c r="W357" s="133"/>
      <c r="X357" s="133"/>
      <c r="Y357" s="133"/>
      <c r="Z357" s="127"/>
      <c r="AA357" s="127"/>
      <c r="AB357" s="127"/>
      <c r="AC357" s="127"/>
      <c r="AD357" s="127"/>
      <c r="AE357" s="127"/>
      <c r="AF357" s="127"/>
      <c r="AG357" s="127" t="s">
        <v>131</v>
      </c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</row>
    <row r="358" spans="1:60" outlineLevel="1" x14ac:dyDescent="0.2">
      <c r="A358" s="141">
        <v>83</v>
      </c>
      <c r="B358" s="142" t="s">
        <v>476</v>
      </c>
      <c r="C358" s="326" t="s">
        <v>477</v>
      </c>
      <c r="D358" s="327" t="s">
        <v>478</v>
      </c>
      <c r="E358" s="328">
        <v>1</v>
      </c>
      <c r="F358" s="144"/>
      <c r="G358" s="329">
        <f>ROUND(E358*F358,2)</f>
        <v>0</v>
      </c>
      <c r="H358" s="144"/>
      <c r="I358" s="145">
        <f>ROUND(E358*H358,2)</f>
        <v>0</v>
      </c>
      <c r="J358" s="144"/>
      <c r="K358" s="145">
        <f>ROUND(E358*J358,2)</f>
        <v>0</v>
      </c>
      <c r="L358" s="145">
        <v>21</v>
      </c>
      <c r="M358" s="145">
        <f>G358*(1+L358/100)</f>
        <v>0</v>
      </c>
      <c r="N358" s="143">
        <v>0</v>
      </c>
      <c r="O358" s="143">
        <f>ROUND(E358*N358,2)</f>
        <v>0</v>
      </c>
      <c r="P358" s="143">
        <v>0</v>
      </c>
      <c r="Q358" s="143">
        <f>ROUND(E358*P358,2)</f>
        <v>0</v>
      </c>
      <c r="R358" s="145"/>
      <c r="S358" s="145" t="s">
        <v>315</v>
      </c>
      <c r="T358" s="146" t="s">
        <v>379</v>
      </c>
      <c r="U358" s="133">
        <v>0</v>
      </c>
      <c r="V358" s="133">
        <f>ROUND(E358*U358,2)</f>
        <v>0</v>
      </c>
      <c r="W358" s="133"/>
      <c r="X358" s="133" t="s">
        <v>124</v>
      </c>
      <c r="Y358" s="133" t="s">
        <v>125</v>
      </c>
      <c r="Z358" s="127"/>
      <c r="AA358" s="127"/>
      <c r="AB358" s="127"/>
      <c r="AC358" s="127"/>
      <c r="AD358" s="127"/>
      <c r="AE358" s="127"/>
      <c r="AF358" s="127"/>
      <c r="AG358" s="127" t="s">
        <v>126</v>
      </c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</row>
    <row r="359" spans="1:60" outlineLevel="2" x14ac:dyDescent="0.2">
      <c r="A359" s="130"/>
      <c r="B359" s="131"/>
      <c r="C359" s="343"/>
      <c r="D359" s="344"/>
      <c r="E359" s="344"/>
      <c r="F359" s="344"/>
      <c r="G359" s="344"/>
      <c r="H359" s="133"/>
      <c r="I359" s="133"/>
      <c r="J359" s="133"/>
      <c r="K359" s="133"/>
      <c r="L359" s="133"/>
      <c r="M359" s="133"/>
      <c r="N359" s="132"/>
      <c r="O359" s="132"/>
      <c r="P359" s="132"/>
      <c r="Q359" s="132"/>
      <c r="R359" s="133"/>
      <c r="S359" s="133"/>
      <c r="T359" s="133"/>
      <c r="U359" s="133"/>
      <c r="V359" s="133"/>
      <c r="W359" s="133"/>
      <c r="X359" s="133"/>
      <c r="Y359" s="133"/>
      <c r="Z359" s="127"/>
      <c r="AA359" s="127"/>
      <c r="AB359" s="127"/>
      <c r="AC359" s="127"/>
      <c r="AD359" s="127"/>
      <c r="AE359" s="127"/>
      <c r="AF359" s="127"/>
      <c r="AG359" s="127" t="s">
        <v>131</v>
      </c>
      <c r="AH359" s="127"/>
      <c r="AI359" s="127"/>
      <c r="AJ359" s="127"/>
      <c r="AK359" s="127"/>
      <c r="AL359" s="127"/>
      <c r="AM359" s="127"/>
      <c r="AN359" s="127"/>
      <c r="AO359" s="127"/>
      <c r="AP359" s="127"/>
      <c r="AQ359" s="127"/>
      <c r="AR359" s="127"/>
      <c r="AS359" s="127"/>
      <c r="AT359" s="127"/>
      <c r="AU359" s="127"/>
      <c r="AV359" s="127"/>
      <c r="AW359" s="127"/>
      <c r="AX359" s="127"/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</row>
    <row r="360" spans="1:60" outlineLevel="1" x14ac:dyDescent="0.2">
      <c r="A360" s="141">
        <v>84</v>
      </c>
      <c r="B360" s="142" t="s">
        <v>479</v>
      </c>
      <c r="C360" s="326" t="s">
        <v>480</v>
      </c>
      <c r="D360" s="327" t="s">
        <v>472</v>
      </c>
      <c r="E360" s="328">
        <v>15</v>
      </c>
      <c r="F360" s="144"/>
      <c r="G360" s="329">
        <f>ROUND(E360*F360,2)</f>
        <v>0</v>
      </c>
      <c r="H360" s="144"/>
      <c r="I360" s="145">
        <f>ROUND(E360*H360,2)</f>
        <v>0</v>
      </c>
      <c r="J360" s="144"/>
      <c r="K360" s="145">
        <f>ROUND(E360*J360,2)</f>
        <v>0</v>
      </c>
      <c r="L360" s="145">
        <v>21</v>
      </c>
      <c r="M360" s="145">
        <f>G360*(1+L360/100)</f>
        <v>0</v>
      </c>
      <c r="N360" s="143">
        <v>0</v>
      </c>
      <c r="O360" s="143">
        <f>ROUND(E360*N360,2)</f>
        <v>0</v>
      </c>
      <c r="P360" s="143">
        <v>0</v>
      </c>
      <c r="Q360" s="143">
        <f>ROUND(E360*P360,2)</f>
        <v>0</v>
      </c>
      <c r="R360" s="145"/>
      <c r="S360" s="145" t="s">
        <v>315</v>
      </c>
      <c r="T360" s="146" t="s">
        <v>379</v>
      </c>
      <c r="U360" s="133">
        <v>0</v>
      </c>
      <c r="V360" s="133">
        <f>ROUND(E360*U360,2)</f>
        <v>0</v>
      </c>
      <c r="W360" s="133"/>
      <c r="X360" s="133" t="s">
        <v>124</v>
      </c>
      <c r="Y360" s="133" t="s">
        <v>125</v>
      </c>
      <c r="Z360" s="127"/>
      <c r="AA360" s="127"/>
      <c r="AB360" s="127"/>
      <c r="AC360" s="127"/>
      <c r="AD360" s="127"/>
      <c r="AE360" s="127"/>
      <c r="AF360" s="127"/>
      <c r="AG360" s="127" t="s">
        <v>126</v>
      </c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</row>
    <row r="361" spans="1:60" outlineLevel="2" x14ac:dyDescent="0.2">
      <c r="A361" s="130"/>
      <c r="B361" s="131"/>
      <c r="C361" s="332" t="s">
        <v>481</v>
      </c>
      <c r="D361" s="333"/>
      <c r="E361" s="334">
        <v>15</v>
      </c>
      <c r="F361" s="335"/>
      <c r="G361" s="335"/>
      <c r="H361" s="133"/>
      <c r="I361" s="133"/>
      <c r="J361" s="133"/>
      <c r="K361" s="133"/>
      <c r="L361" s="133"/>
      <c r="M361" s="133"/>
      <c r="N361" s="132"/>
      <c r="O361" s="132"/>
      <c r="P361" s="132"/>
      <c r="Q361" s="132"/>
      <c r="R361" s="133"/>
      <c r="S361" s="133"/>
      <c r="T361" s="133"/>
      <c r="U361" s="133"/>
      <c r="V361" s="133"/>
      <c r="W361" s="133"/>
      <c r="X361" s="133"/>
      <c r="Y361" s="133"/>
      <c r="Z361" s="127"/>
      <c r="AA361" s="127"/>
      <c r="AB361" s="127"/>
      <c r="AC361" s="127"/>
      <c r="AD361" s="127"/>
      <c r="AE361" s="127"/>
      <c r="AF361" s="127"/>
      <c r="AG361" s="127" t="s">
        <v>130</v>
      </c>
      <c r="AH361" s="127">
        <v>0</v>
      </c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</row>
    <row r="362" spans="1:60" outlineLevel="2" x14ac:dyDescent="0.2">
      <c r="A362" s="130"/>
      <c r="B362" s="131"/>
      <c r="C362" s="320"/>
      <c r="D362" s="321"/>
      <c r="E362" s="321"/>
      <c r="F362" s="321"/>
      <c r="G362" s="321"/>
      <c r="H362" s="133"/>
      <c r="I362" s="133"/>
      <c r="J362" s="133"/>
      <c r="K362" s="133"/>
      <c r="L362" s="133"/>
      <c r="M362" s="133"/>
      <c r="N362" s="132"/>
      <c r="O362" s="132"/>
      <c r="P362" s="132"/>
      <c r="Q362" s="132"/>
      <c r="R362" s="133"/>
      <c r="S362" s="133"/>
      <c r="T362" s="133"/>
      <c r="U362" s="133"/>
      <c r="V362" s="133"/>
      <c r="W362" s="133"/>
      <c r="X362" s="133"/>
      <c r="Y362" s="133"/>
      <c r="Z362" s="127"/>
      <c r="AA362" s="127"/>
      <c r="AB362" s="127"/>
      <c r="AC362" s="127"/>
      <c r="AD362" s="127"/>
      <c r="AE362" s="127"/>
      <c r="AF362" s="127"/>
      <c r="AG362" s="127" t="s">
        <v>131</v>
      </c>
      <c r="AH362" s="127"/>
      <c r="AI362" s="127"/>
      <c r="AJ362" s="127"/>
      <c r="AK362" s="127"/>
      <c r="AL362" s="127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27"/>
      <c r="AW362" s="127"/>
      <c r="AX362" s="127"/>
      <c r="AY362" s="127"/>
      <c r="AZ362" s="127"/>
      <c r="BA362" s="127"/>
      <c r="BB362" s="127"/>
      <c r="BC362" s="127"/>
      <c r="BD362" s="127"/>
      <c r="BE362" s="127"/>
      <c r="BF362" s="127"/>
      <c r="BG362" s="127"/>
      <c r="BH362" s="127"/>
    </row>
    <row r="363" spans="1:60" outlineLevel="1" x14ac:dyDescent="0.2">
      <c r="A363" s="141">
        <v>85</v>
      </c>
      <c r="B363" s="142" t="s">
        <v>482</v>
      </c>
      <c r="C363" s="326" t="s">
        <v>483</v>
      </c>
      <c r="D363" s="327" t="s">
        <v>472</v>
      </c>
      <c r="E363" s="328">
        <v>4</v>
      </c>
      <c r="F363" s="144"/>
      <c r="G363" s="329">
        <f>ROUND(E363*F363,2)</f>
        <v>0</v>
      </c>
      <c r="H363" s="144"/>
      <c r="I363" s="145">
        <f>ROUND(E363*H363,2)</f>
        <v>0</v>
      </c>
      <c r="J363" s="144"/>
      <c r="K363" s="145">
        <f>ROUND(E363*J363,2)</f>
        <v>0</v>
      </c>
      <c r="L363" s="145">
        <v>21</v>
      </c>
      <c r="M363" s="145">
        <f>G363*(1+L363/100)</f>
        <v>0</v>
      </c>
      <c r="N363" s="143">
        <v>0</v>
      </c>
      <c r="O363" s="143">
        <f>ROUND(E363*N363,2)</f>
        <v>0</v>
      </c>
      <c r="P363" s="143">
        <v>0</v>
      </c>
      <c r="Q363" s="143">
        <f>ROUND(E363*P363,2)</f>
        <v>0</v>
      </c>
      <c r="R363" s="145"/>
      <c r="S363" s="145" t="s">
        <v>315</v>
      </c>
      <c r="T363" s="146" t="s">
        <v>379</v>
      </c>
      <c r="U363" s="133">
        <v>0</v>
      </c>
      <c r="V363" s="133">
        <f>ROUND(E363*U363,2)</f>
        <v>0</v>
      </c>
      <c r="W363" s="133"/>
      <c r="X363" s="133" t="s">
        <v>124</v>
      </c>
      <c r="Y363" s="133" t="s">
        <v>125</v>
      </c>
      <c r="Z363" s="127"/>
      <c r="AA363" s="127"/>
      <c r="AB363" s="127"/>
      <c r="AC363" s="127"/>
      <c r="AD363" s="127"/>
      <c r="AE363" s="127"/>
      <c r="AF363" s="127"/>
      <c r="AG363" s="127" t="s">
        <v>126</v>
      </c>
      <c r="AH363" s="127"/>
      <c r="AI363" s="127"/>
      <c r="AJ363" s="127"/>
      <c r="AK363" s="127"/>
      <c r="AL363" s="127"/>
      <c r="AM363" s="127"/>
      <c r="AN363" s="127"/>
      <c r="AO363" s="127"/>
      <c r="AP363" s="127"/>
      <c r="AQ363" s="127"/>
      <c r="AR363" s="127"/>
      <c r="AS363" s="127"/>
      <c r="AT363" s="127"/>
      <c r="AU363" s="127"/>
      <c r="AV363" s="127"/>
      <c r="AW363" s="127"/>
      <c r="AX363" s="127"/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</row>
    <row r="364" spans="1:60" outlineLevel="2" x14ac:dyDescent="0.2">
      <c r="A364" s="130"/>
      <c r="B364" s="131"/>
      <c r="C364" s="343"/>
      <c r="D364" s="344"/>
      <c r="E364" s="344"/>
      <c r="F364" s="344"/>
      <c r="G364" s="344"/>
      <c r="H364" s="133"/>
      <c r="I364" s="133"/>
      <c r="J364" s="133"/>
      <c r="K364" s="133"/>
      <c r="L364" s="133"/>
      <c r="M364" s="133"/>
      <c r="N364" s="132"/>
      <c r="O364" s="132"/>
      <c r="P364" s="132"/>
      <c r="Q364" s="132"/>
      <c r="R364" s="133"/>
      <c r="S364" s="133"/>
      <c r="T364" s="133"/>
      <c r="U364" s="133"/>
      <c r="V364" s="133"/>
      <c r="W364" s="133"/>
      <c r="X364" s="133"/>
      <c r="Y364" s="133"/>
      <c r="Z364" s="127"/>
      <c r="AA364" s="127"/>
      <c r="AB364" s="127"/>
      <c r="AC364" s="127"/>
      <c r="AD364" s="127"/>
      <c r="AE364" s="127"/>
      <c r="AF364" s="127"/>
      <c r="AG364" s="127" t="s">
        <v>131</v>
      </c>
      <c r="AH364" s="127"/>
      <c r="AI364" s="127"/>
      <c r="AJ364" s="127"/>
      <c r="AK364" s="127"/>
      <c r="AL364" s="127"/>
      <c r="AM364" s="127"/>
      <c r="AN364" s="127"/>
      <c r="AO364" s="127"/>
      <c r="AP364" s="127"/>
      <c r="AQ364" s="127"/>
      <c r="AR364" s="127"/>
      <c r="AS364" s="127"/>
      <c r="AT364" s="127"/>
      <c r="AU364" s="127"/>
      <c r="AV364" s="127"/>
      <c r="AW364" s="127"/>
      <c r="AX364" s="127"/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</row>
    <row r="365" spans="1:60" outlineLevel="1" x14ac:dyDescent="0.2">
      <c r="A365" s="141">
        <v>86</v>
      </c>
      <c r="B365" s="142" t="s">
        <v>484</v>
      </c>
      <c r="C365" s="326" t="s">
        <v>485</v>
      </c>
      <c r="D365" s="327" t="s">
        <v>304</v>
      </c>
      <c r="E365" s="328">
        <v>1</v>
      </c>
      <c r="F365" s="144"/>
      <c r="G365" s="329">
        <f>ROUND(E365*F365,2)</f>
        <v>0</v>
      </c>
      <c r="H365" s="144"/>
      <c r="I365" s="145">
        <f>ROUND(E365*H365,2)</f>
        <v>0</v>
      </c>
      <c r="J365" s="144"/>
      <c r="K365" s="145">
        <f>ROUND(E365*J365,2)</f>
        <v>0</v>
      </c>
      <c r="L365" s="145">
        <v>21</v>
      </c>
      <c r="M365" s="145">
        <f>G365*(1+L365/100)</f>
        <v>0</v>
      </c>
      <c r="N365" s="143">
        <v>4.0000000000000003E-5</v>
      </c>
      <c r="O365" s="143">
        <f>ROUND(E365*N365,2)</f>
        <v>0</v>
      </c>
      <c r="P365" s="143">
        <v>0</v>
      </c>
      <c r="Q365" s="143">
        <f>ROUND(E365*P365,2)</f>
        <v>0</v>
      </c>
      <c r="R365" s="145"/>
      <c r="S365" s="145" t="s">
        <v>315</v>
      </c>
      <c r="T365" s="146" t="s">
        <v>379</v>
      </c>
      <c r="U365" s="133">
        <v>0.25</v>
      </c>
      <c r="V365" s="133">
        <f>ROUND(E365*U365,2)</f>
        <v>0.25</v>
      </c>
      <c r="W365" s="133"/>
      <c r="X365" s="133" t="s">
        <v>124</v>
      </c>
      <c r="Y365" s="133" t="s">
        <v>125</v>
      </c>
      <c r="Z365" s="127"/>
      <c r="AA365" s="127"/>
      <c r="AB365" s="127"/>
      <c r="AC365" s="127"/>
      <c r="AD365" s="127"/>
      <c r="AE365" s="127"/>
      <c r="AF365" s="127"/>
      <c r="AG365" s="127" t="s">
        <v>126</v>
      </c>
      <c r="AH365" s="127"/>
      <c r="AI365" s="127"/>
      <c r="AJ365" s="127"/>
      <c r="AK365" s="127"/>
      <c r="AL365" s="127"/>
      <c r="AM365" s="127"/>
      <c r="AN365" s="127"/>
      <c r="AO365" s="127"/>
      <c r="AP365" s="127"/>
      <c r="AQ365" s="127"/>
      <c r="AR365" s="127"/>
      <c r="AS365" s="127"/>
      <c r="AT365" s="127"/>
      <c r="AU365" s="127"/>
      <c r="AV365" s="127"/>
      <c r="AW365" s="127"/>
      <c r="AX365" s="127"/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</row>
    <row r="366" spans="1:60" outlineLevel="2" x14ac:dyDescent="0.2">
      <c r="A366" s="130"/>
      <c r="B366" s="131"/>
      <c r="C366" s="343"/>
      <c r="D366" s="344"/>
      <c r="E366" s="344"/>
      <c r="F366" s="344"/>
      <c r="G366" s="344"/>
      <c r="H366" s="133"/>
      <c r="I366" s="133"/>
      <c r="J366" s="133"/>
      <c r="K366" s="133"/>
      <c r="L366" s="133"/>
      <c r="M366" s="133"/>
      <c r="N366" s="132"/>
      <c r="O366" s="132"/>
      <c r="P366" s="132"/>
      <c r="Q366" s="132"/>
      <c r="R366" s="133"/>
      <c r="S366" s="133"/>
      <c r="T366" s="133"/>
      <c r="U366" s="133"/>
      <c r="V366" s="133"/>
      <c r="W366" s="133"/>
      <c r="X366" s="133"/>
      <c r="Y366" s="133"/>
      <c r="Z366" s="127"/>
      <c r="AA366" s="127"/>
      <c r="AB366" s="127"/>
      <c r="AC366" s="127"/>
      <c r="AD366" s="127"/>
      <c r="AE366" s="127"/>
      <c r="AF366" s="127"/>
      <c r="AG366" s="127" t="s">
        <v>131</v>
      </c>
      <c r="AH366" s="127"/>
      <c r="AI366" s="127"/>
      <c r="AJ366" s="127"/>
      <c r="AK366" s="127"/>
      <c r="AL366" s="127"/>
      <c r="AM366" s="127"/>
      <c r="AN366" s="127"/>
      <c r="AO366" s="127"/>
      <c r="AP366" s="127"/>
      <c r="AQ366" s="127"/>
      <c r="AR366" s="127"/>
      <c r="AS366" s="127"/>
      <c r="AT366" s="127"/>
      <c r="AU366" s="127"/>
      <c r="AV366" s="127"/>
      <c r="AW366" s="127"/>
      <c r="AX366" s="127"/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</row>
    <row r="367" spans="1:60" outlineLevel="1" x14ac:dyDescent="0.2">
      <c r="A367" s="141">
        <v>87</v>
      </c>
      <c r="B367" s="142" t="s">
        <v>486</v>
      </c>
      <c r="C367" s="326" t="s">
        <v>487</v>
      </c>
      <c r="D367" s="327" t="s">
        <v>148</v>
      </c>
      <c r="E367" s="328">
        <v>30.8</v>
      </c>
      <c r="F367" s="144"/>
      <c r="G367" s="329">
        <f>ROUND(E367*F367,2)</f>
        <v>0</v>
      </c>
      <c r="H367" s="144"/>
      <c r="I367" s="145">
        <f>ROUND(E367*H367,2)</f>
        <v>0</v>
      </c>
      <c r="J367" s="144"/>
      <c r="K367" s="145">
        <f>ROUND(E367*J367,2)</f>
        <v>0</v>
      </c>
      <c r="L367" s="145">
        <v>21</v>
      </c>
      <c r="M367" s="145">
        <f>G367*(1+L367/100)</f>
        <v>0</v>
      </c>
      <c r="N367" s="143">
        <v>0</v>
      </c>
      <c r="O367" s="143">
        <f>ROUND(E367*N367,2)</f>
        <v>0</v>
      </c>
      <c r="P367" s="143">
        <v>0</v>
      </c>
      <c r="Q367" s="143">
        <f>ROUND(E367*P367,2)</f>
        <v>0</v>
      </c>
      <c r="R367" s="145"/>
      <c r="S367" s="145" t="s">
        <v>315</v>
      </c>
      <c r="T367" s="146" t="s">
        <v>379</v>
      </c>
      <c r="U367" s="133">
        <v>0</v>
      </c>
      <c r="V367" s="133">
        <f>ROUND(E367*U367,2)</f>
        <v>0</v>
      </c>
      <c r="W367" s="133"/>
      <c r="X367" s="133" t="s">
        <v>124</v>
      </c>
      <c r="Y367" s="133" t="s">
        <v>125</v>
      </c>
      <c r="Z367" s="127"/>
      <c r="AA367" s="127"/>
      <c r="AB367" s="127"/>
      <c r="AC367" s="127"/>
      <c r="AD367" s="127"/>
      <c r="AE367" s="127"/>
      <c r="AF367" s="127"/>
      <c r="AG367" s="127" t="s">
        <v>126</v>
      </c>
      <c r="AH367" s="127"/>
      <c r="AI367" s="127"/>
      <c r="AJ367" s="127"/>
      <c r="AK367" s="127"/>
      <c r="AL367" s="127"/>
      <c r="AM367" s="127"/>
      <c r="AN367" s="127"/>
      <c r="AO367" s="127"/>
      <c r="AP367" s="127"/>
      <c r="AQ367" s="127"/>
      <c r="AR367" s="127"/>
      <c r="AS367" s="127"/>
      <c r="AT367" s="127"/>
      <c r="AU367" s="127"/>
      <c r="AV367" s="127"/>
      <c r="AW367" s="127"/>
      <c r="AX367" s="127"/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</row>
    <row r="368" spans="1:60" outlineLevel="2" x14ac:dyDescent="0.2">
      <c r="A368" s="130"/>
      <c r="B368" s="131"/>
      <c r="C368" s="343"/>
      <c r="D368" s="344"/>
      <c r="E368" s="344"/>
      <c r="F368" s="344"/>
      <c r="G368" s="344"/>
      <c r="H368" s="133"/>
      <c r="I368" s="133"/>
      <c r="J368" s="133"/>
      <c r="K368" s="133"/>
      <c r="L368" s="133"/>
      <c r="M368" s="133"/>
      <c r="N368" s="132"/>
      <c r="O368" s="132"/>
      <c r="P368" s="132"/>
      <c r="Q368" s="132"/>
      <c r="R368" s="133"/>
      <c r="S368" s="133"/>
      <c r="T368" s="133"/>
      <c r="U368" s="133"/>
      <c r="V368" s="133"/>
      <c r="W368" s="133"/>
      <c r="X368" s="133"/>
      <c r="Y368" s="133"/>
      <c r="Z368" s="127"/>
      <c r="AA368" s="127"/>
      <c r="AB368" s="127"/>
      <c r="AC368" s="127"/>
      <c r="AD368" s="127"/>
      <c r="AE368" s="127"/>
      <c r="AF368" s="127"/>
      <c r="AG368" s="127" t="s">
        <v>131</v>
      </c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</row>
    <row r="369" spans="1:60" outlineLevel="1" x14ac:dyDescent="0.2">
      <c r="A369" s="141">
        <v>88</v>
      </c>
      <c r="B369" s="142" t="s">
        <v>488</v>
      </c>
      <c r="C369" s="326" t="s">
        <v>489</v>
      </c>
      <c r="D369" s="327" t="s">
        <v>472</v>
      </c>
      <c r="E369" s="328">
        <v>2</v>
      </c>
      <c r="F369" s="144"/>
      <c r="G369" s="329">
        <f>ROUND(E369*F369,2)</f>
        <v>0</v>
      </c>
      <c r="H369" s="144"/>
      <c r="I369" s="145">
        <f>ROUND(E369*H369,2)</f>
        <v>0</v>
      </c>
      <c r="J369" s="144"/>
      <c r="K369" s="145">
        <f>ROUND(E369*J369,2)</f>
        <v>0</v>
      </c>
      <c r="L369" s="145">
        <v>21</v>
      </c>
      <c r="M369" s="145">
        <f>G369*(1+L369/100)</f>
        <v>0</v>
      </c>
      <c r="N369" s="143">
        <v>0</v>
      </c>
      <c r="O369" s="143">
        <f>ROUND(E369*N369,2)</f>
        <v>0</v>
      </c>
      <c r="P369" s="143">
        <v>0</v>
      </c>
      <c r="Q369" s="143">
        <f>ROUND(E369*P369,2)</f>
        <v>0</v>
      </c>
      <c r="R369" s="145"/>
      <c r="S369" s="145" t="s">
        <v>315</v>
      </c>
      <c r="T369" s="146" t="s">
        <v>379</v>
      </c>
      <c r="U369" s="133">
        <v>0</v>
      </c>
      <c r="V369" s="133">
        <f>ROUND(E369*U369,2)</f>
        <v>0</v>
      </c>
      <c r="W369" s="133"/>
      <c r="X369" s="133" t="s">
        <v>124</v>
      </c>
      <c r="Y369" s="133" t="s">
        <v>125</v>
      </c>
      <c r="Z369" s="127"/>
      <c r="AA369" s="127"/>
      <c r="AB369" s="127"/>
      <c r="AC369" s="127"/>
      <c r="AD369" s="127"/>
      <c r="AE369" s="127"/>
      <c r="AF369" s="127"/>
      <c r="AG369" s="127" t="s">
        <v>126</v>
      </c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</row>
    <row r="370" spans="1:60" outlineLevel="2" x14ac:dyDescent="0.2">
      <c r="A370" s="130"/>
      <c r="B370" s="131"/>
      <c r="C370" s="343"/>
      <c r="D370" s="344"/>
      <c r="E370" s="344"/>
      <c r="F370" s="344"/>
      <c r="G370" s="344"/>
      <c r="H370" s="133"/>
      <c r="I370" s="133"/>
      <c r="J370" s="133"/>
      <c r="K370" s="133"/>
      <c r="L370" s="133"/>
      <c r="M370" s="133"/>
      <c r="N370" s="132"/>
      <c r="O370" s="132"/>
      <c r="P370" s="132"/>
      <c r="Q370" s="132"/>
      <c r="R370" s="133"/>
      <c r="S370" s="133"/>
      <c r="T370" s="133"/>
      <c r="U370" s="133"/>
      <c r="V370" s="133"/>
      <c r="W370" s="133"/>
      <c r="X370" s="133"/>
      <c r="Y370" s="133"/>
      <c r="Z370" s="127"/>
      <c r="AA370" s="127"/>
      <c r="AB370" s="127"/>
      <c r="AC370" s="127"/>
      <c r="AD370" s="127"/>
      <c r="AE370" s="127"/>
      <c r="AF370" s="127"/>
      <c r="AG370" s="127" t="s">
        <v>131</v>
      </c>
      <c r="AH370" s="127"/>
      <c r="AI370" s="127"/>
      <c r="AJ370" s="127"/>
      <c r="AK370" s="127"/>
      <c r="AL370" s="127"/>
      <c r="AM370" s="127"/>
      <c r="AN370" s="127"/>
      <c r="AO370" s="127"/>
      <c r="AP370" s="127"/>
      <c r="AQ370" s="127"/>
      <c r="AR370" s="127"/>
      <c r="AS370" s="127"/>
      <c r="AT370" s="127"/>
      <c r="AU370" s="127"/>
      <c r="AV370" s="127"/>
      <c r="AW370" s="127"/>
      <c r="AX370" s="127"/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</row>
    <row r="371" spans="1:60" outlineLevel="1" x14ac:dyDescent="0.2">
      <c r="A371" s="141">
        <v>89</v>
      </c>
      <c r="B371" s="142" t="s">
        <v>490</v>
      </c>
      <c r="C371" s="326" t="s">
        <v>491</v>
      </c>
      <c r="D371" s="327" t="s">
        <v>199</v>
      </c>
      <c r="E371" s="328">
        <v>22</v>
      </c>
      <c r="F371" s="144"/>
      <c r="G371" s="329">
        <f>ROUND(E371*F371,2)</f>
        <v>0</v>
      </c>
      <c r="H371" s="144"/>
      <c r="I371" s="145">
        <f>ROUND(E371*H371,2)</f>
        <v>0</v>
      </c>
      <c r="J371" s="144"/>
      <c r="K371" s="145">
        <f>ROUND(E371*J371,2)</f>
        <v>0</v>
      </c>
      <c r="L371" s="145">
        <v>21</v>
      </c>
      <c r="M371" s="145">
        <f>G371*(1+L371/100)</f>
        <v>0</v>
      </c>
      <c r="N371" s="143">
        <v>0</v>
      </c>
      <c r="O371" s="143">
        <f>ROUND(E371*N371,2)</f>
        <v>0</v>
      </c>
      <c r="P371" s="143">
        <v>0</v>
      </c>
      <c r="Q371" s="143">
        <f>ROUND(E371*P371,2)</f>
        <v>0</v>
      </c>
      <c r="R371" s="145"/>
      <c r="S371" s="145" t="s">
        <v>315</v>
      </c>
      <c r="T371" s="146" t="s">
        <v>379</v>
      </c>
      <c r="U371" s="133">
        <v>0</v>
      </c>
      <c r="V371" s="133">
        <f>ROUND(E371*U371,2)</f>
        <v>0</v>
      </c>
      <c r="W371" s="133"/>
      <c r="X371" s="133" t="s">
        <v>124</v>
      </c>
      <c r="Y371" s="133" t="s">
        <v>125</v>
      </c>
      <c r="Z371" s="127"/>
      <c r="AA371" s="127"/>
      <c r="AB371" s="127"/>
      <c r="AC371" s="127"/>
      <c r="AD371" s="127"/>
      <c r="AE371" s="127"/>
      <c r="AF371" s="127"/>
      <c r="AG371" s="127" t="s">
        <v>126</v>
      </c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</row>
    <row r="372" spans="1:60" outlineLevel="2" x14ac:dyDescent="0.2">
      <c r="A372" s="130"/>
      <c r="B372" s="131"/>
      <c r="C372" s="343"/>
      <c r="D372" s="344"/>
      <c r="E372" s="344"/>
      <c r="F372" s="344"/>
      <c r="G372" s="344"/>
      <c r="H372" s="133"/>
      <c r="I372" s="133"/>
      <c r="J372" s="133"/>
      <c r="K372" s="133"/>
      <c r="L372" s="133"/>
      <c r="M372" s="133"/>
      <c r="N372" s="132"/>
      <c r="O372" s="132"/>
      <c r="P372" s="132"/>
      <c r="Q372" s="132"/>
      <c r="R372" s="133"/>
      <c r="S372" s="133"/>
      <c r="T372" s="133"/>
      <c r="U372" s="133"/>
      <c r="V372" s="133"/>
      <c r="W372" s="133"/>
      <c r="X372" s="133"/>
      <c r="Y372" s="133"/>
      <c r="Z372" s="127"/>
      <c r="AA372" s="127"/>
      <c r="AB372" s="127"/>
      <c r="AC372" s="127"/>
      <c r="AD372" s="127"/>
      <c r="AE372" s="127"/>
      <c r="AF372" s="127"/>
      <c r="AG372" s="127" t="s">
        <v>131</v>
      </c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</row>
    <row r="373" spans="1:60" outlineLevel="1" x14ac:dyDescent="0.2">
      <c r="A373" s="141">
        <v>90</v>
      </c>
      <c r="B373" s="142" t="s">
        <v>492</v>
      </c>
      <c r="C373" s="326" t="s">
        <v>493</v>
      </c>
      <c r="D373" s="327" t="s">
        <v>472</v>
      </c>
      <c r="E373" s="328">
        <v>2</v>
      </c>
      <c r="F373" s="144"/>
      <c r="G373" s="329">
        <f>ROUND(E373*F373,2)</f>
        <v>0</v>
      </c>
      <c r="H373" s="144"/>
      <c r="I373" s="145">
        <f>ROUND(E373*H373,2)</f>
        <v>0</v>
      </c>
      <c r="J373" s="144"/>
      <c r="K373" s="145">
        <f>ROUND(E373*J373,2)</f>
        <v>0</v>
      </c>
      <c r="L373" s="145">
        <v>21</v>
      </c>
      <c r="M373" s="145">
        <f>G373*(1+L373/100)</f>
        <v>0</v>
      </c>
      <c r="N373" s="143">
        <v>0</v>
      </c>
      <c r="O373" s="143">
        <f>ROUND(E373*N373,2)</f>
        <v>0</v>
      </c>
      <c r="P373" s="143">
        <v>0</v>
      </c>
      <c r="Q373" s="143">
        <f>ROUND(E373*P373,2)</f>
        <v>0</v>
      </c>
      <c r="R373" s="145"/>
      <c r="S373" s="145" t="s">
        <v>315</v>
      </c>
      <c r="T373" s="146" t="s">
        <v>379</v>
      </c>
      <c r="U373" s="133">
        <v>0</v>
      </c>
      <c r="V373" s="133">
        <f>ROUND(E373*U373,2)</f>
        <v>0</v>
      </c>
      <c r="W373" s="133"/>
      <c r="X373" s="133" t="s">
        <v>124</v>
      </c>
      <c r="Y373" s="133" t="s">
        <v>125</v>
      </c>
      <c r="Z373" s="127"/>
      <c r="AA373" s="127"/>
      <c r="AB373" s="127"/>
      <c r="AC373" s="127"/>
      <c r="AD373" s="127"/>
      <c r="AE373" s="127"/>
      <c r="AF373" s="127"/>
      <c r="AG373" s="127" t="s">
        <v>126</v>
      </c>
      <c r="AH373" s="127"/>
      <c r="AI373" s="127"/>
      <c r="AJ373" s="127"/>
      <c r="AK373" s="127"/>
      <c r="AL373" s="127"/>
      <c r="AM373" s="127"/>
      <c r="AN373" s="127"/>
      <c r="AO373" s="127"/>
      <c r="AP373" s="127"/>
      <c r="AQ373" s="127"/>
      <c r="AR373" s="127"/>
      <c r="AS373" s="127"/>
      <c r="AT373" s="127"/>
      <c r="AU373" s="127"/>
      <c r="AV373" s="127"/>
      <c r="AW373" s="127"/>
      <c r="AX373" s="127"/>
      <c r="AY373" s="127"/>
      <c r="AZ373" s="127"/>
      <c r="BA373" s="127"/>
      <c r="BB373" s="127"/>
      <c r="BC373" s="127"/>
      <c r="BD373" s="127"/>
      <c r="BE373" s="127"/>
      <c r="BF373" s="127"/>
      <c r="BG373" s="127"/>
      <c r="BH373" s="127"/>
    </row>
    <row r="374" spans="1:60" outlineLevel="2" x14ac:dyDescent="0.2">
      <c r="A374" s="130"/>
      <c r="B374" s="131"/>
      <c r="C374" s="343"/>
      <c r="D374" s="344"/>
      <c r="E374" s="344"/>
      <c r="F374" s="344"/>
      <c r="G374" s="344"/>
      <c r="H374" s="133"/>
      <c r="I374" s="133"/>
      <c r="J374" s="133"/>
      <c r="K374" s="133"/>
      <c r="L374" s="133"/>
      <c r="M374" s="133"/>
      <c r="N374" s="132"/>
      <c r="O374" s="132"/>
      <c r="P374" s="132"/>
      <c r="Q374" s="132"/>
      <c r="R374" s="133"/>
      <c r="S374" s="133"/>
      <c r="T374" s="133"/>
      <c r="U374" s="133"/>
      <c r="V374" s="133"/>
      <c r="W374" s="133"/>
      <c r="X374" s="133"/>
      <c r="Y374" s="133"/>
      <c r="Z374" s="127"/>
      <c r="AA374" s="127"/>
      <c r="AB374" s="127"/>
      <c r="AC374" s="127"/>
      <c r="AD374" s="127"/>
      <c r="AE374" s="127"/>
      <c r="AF374" s="127"/>
      <c r="AG374" s="127" t="s">
        <v>131</v>
      </c>
      <c r="AH374" s="127"/>
      <c r="AI374" s="127"/>
      <c r="AJ374" s="127"/>
      <c r="AK374" s="127"/>
      <c r="AL374" s="127"/>
      <c r="AM374" s="127"/>
      <c r="AN374" s="127"/>
      <c r="AO374" s="127"/>
      <c r="AP374" s="127"/>
      <c r="AQ374" s="127"/>
      <c r="AR374" s="127"/>
      <c r="AS374" s="127"/>
      <c r="AT374" s="127"/>
      <c r="AU374" s="127"/>
      <c r="AV374" s="127"/>
      <c r="AW374" s="127"/>
      <c r="AX374" s="127"/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</row>
    <row r="375" spans="1:60" outlineLevel="1" x14ac:dyDescent="0.2">
      <c r="A375" s="141">
        <v>91</v>
      </c>
      <c r="B375" s="142" t="s">
        <v>494</v>
      </c>
      <c r="C375" s="326" t="s">
        <v>495</v>
      </c>
      <c r="D375" s="327" t="s">
        <v>472</v>
      </c>
      <c r="E375" s="328">
        <v>3</v>
      </c>
      <c r="F375" s="144"/>
      <c r="G375" s="329">
        <f>ROUND(E375*F375,2)</f>
        <v>0</v>
      </c>
      <c r="H375" s="144"/>
      <c r="I375" s="145">
        <f>ROUND(E375*H375,2)</f>
        <v>0</v>
      </c>
      <c r="J375" s="144"/>
      <c r="K375" s="145">
        <f>ROUND(E375*J375,2)</f>
        <v>0</v>
      </c>
      <c r="L375" s="145">
        <v>21</v>
      </c>
      <c r="M375" s="145">
        <f>G375*(1+L375/100)</f>
        <v>0</v>
      </c>
      <c r="N375" s="143">
        <v>0</v>
      </c>
      <c r="O375" s="143">
        <f>ROUND(E375*N375,2)</f>
        <v>0</v>
      </c>
      <c r="P375" s="143">
        <v>0</v>
      </c>
      <c r="Q375" s="143">
        <f>ROUND(E375*P375,2)</f>
        <v>0</v>
      </c>
      <c r="R375" s="145"/>
      <c r="S375" s="145" t="s">
        <v>315</v>
      </c>
      <c r="T375" s="146" t="s">
        <v>379</v>
      </c>
      <c r="U375" s="133">
        <v>0</v>
      </c>
      <c r="V375" s="133">
        <f>ROUND(E375*U375,2)</f>
        <v>0</v>
      </c>
      <c r="W375" s="133"/>
      <c r="X375" s="133" t="s">
        <v>124</v>
      </c>
      <c r="Y375" s="133" t="s">
        <v>125</v>
      </c>
      <c r="Z375" s="127"/>
      <c r="AA375" s="127"/>
      <c r="AB375" s="127"/>
      <c r="AC375" s="127"/>
      <c r="AD375" s="127"/>
      <c r="AE375" s="127"/>
      <c r="AF375" s="127"/>
      <c r="AG375" s="127" t="s">
        <v>126</v>
      </c>
      <c r="AH375" s="127"/>
      <c r="AI375" s="127"/>
      <c r="AJ375" s="127"/>
      <c r="AK375" s="127"/>
      <c r="AL375" s="127"/>
      <c r="AM375" s="127"/>
      <c r="AN375" s="127"/>
      <c r="AO375" s="127"/>
      <c r="AP375" s="127"/>
      <c r="AQ375" s="127"/>
      <c r="AR375" s="127"/>
      <c r="AS375" s="127"/>
      <c r="AT375" s="127"/>
      <c r="AU375" s="127"/>
      <c r="AV375" s="127"/>
      <c r="AW375" s="127"/>
      <c r="AX375" s="127"/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</row>
    <row r="376" spans="1:60" outlineLevel="2" x14ac:dyDescent="0.2">
      <c r="A376" s="130"/>
      <c r="B376" s="131"/>
      <c r="C376" s="343"/>
      <c r="D376" s="344"/>
      <c r="E376" s="344"/>
      <c r="F376" s="344"/>
      <c r="G376" s="344"/>
      <c r="H376" s="133"/>
      <c r="I376" s="133"/>
      <c r="J376" s="133"/>
      <c r="K376" s="133"/>
      <c r="L376" s="133"/>
      <c r="M376" s="133"/>
      <c r="N376" s="132"/>
      <c r="O376" s="132"/>
      <c r="P376" s="132"/>
      <c r="Q376" s="132"/>
      <c r="R376" s="133"/>
      <c r="S376" s="133"/>
      <c r="T376" s="133"/>
      <c r="U376" s="133"/>
      <c r="V376" s="133"/>
      <c r="W376" s="133"/>
      <c r="X376" s="133"/>
      <c r="Y376" s="133"/>
      <c r="Z376" s="127"/>
      <c r="AA376" s="127"/>
      <c r="AB376" s="127"/>
      <c r="AC376" s="127"/>
      <c r="AD376" s="127"/>
      <c r="AE376" s="127"/>
      <c r="AF376" s="127"/>
      <c r="AG376" s="127" t="s">
        <v>131</v>
      </c>
      <c r="AH376" s="127"/>
      <c r="AI376" s="127"/>
      <c r="AJ376" s="127"/>
      <c r="AK376" s="127"/>
      <c r="AL376" s="127"/>
      <c r="AM376" s="127"/>
      <c r="AN376" s="127"/>
      <c r="AO376" s="127"/>
      <c r="AP376" s="127"/>
      <c r="AQ376" s="127"/>
      <c r="AR376" s="127"/>
      <c r="AS376" s="127"/>
      <c r="AT376" s="127"/>
      <c r="AU376" s="127"/>
      <c r="AV376" s="127"/>
      <c r="AW376" s="127"/>
      <c r="AX376" s="127"/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</row>
    <row r="377" spans="1:60" outlineLevel="1" x14ac:dyDescent="0.2">
      <c r="A377" s="141">
        <v>92</v>
      </c>
      <c r="B377" s="142" t="s">
        <v>496</v>
      </c>
      <c r="C377" s="326" t="s">
        <v>497</v>
      </c>
      <c r="D377" s="327" t="s">
        <v>472</v>
      </c>
      <c r="E377" s="328">
        <v>2</v>
      </c>
      <c r="F377" s="144"/>
      <c r="G377" s="329">
        <f>ROUND(E377*F377,2)</f>
        <v>0</v>
      </c>
      <c r="H377" s="144"/>
      <c r="I377" s="145">
        <f>ROUND(E377*H377,2)</f>
        <v>0</v>
      </c>
      <c r="J377" s="144"/>
      <c r="K377" s="145">
        <f>ROUND(E377*J377,2)</f>
        <v>0</v>
      </c>
      <c r="L377" s="145">
        <v>21</v>
      </c>
      <c r="M377" s="145">
        <f>G377*(1+L377/100)</f>
        <v>0</v>
      </c>
      <c r="N377" s="143">
        <v>0</v>
      </c>
      <c r="O377" s="143">
        <f>ROUND(E377*N377,2)</f>
        <v>0</v>
      </c>
      <c r="P377" s="143">
        <v>0</v>
      </c>
      <c r="Q377" s="143">
        <f>ROUND(E377*P377,2)</f>
        <v>0</v>
      </c>
      <c r="R377" s="145"/>
      <c r="S377" s="145" t="s">
        <v>315</v>
      </c>
      <c r="T377" s="146" t="s">
        <v>379</v>
      </c>
      <c r="U377" s="133">
        <v>0</v>
      </c>
      <c r="V377" s="133">
        <f>ROUND(E377*U377,2)</f>
        <v>0</v>
      </c>
      <c r="W377" s="133"/>
      <c r="X377" s="133" t="s">
        <v>124</v>
      </c>
      <c r="Y377" s="133" t="s">
        <v>125</v>
      </c>
      <c r="Z377" s="127"/>
      <c r="AA377" s="127"/>
      <c r="AB377" s="127"/>
      <c r="AC377" s="127"/>
      <c r="AD377" s="127"/>
      <c r="AE377" s="127"/>
      <c r="AF377" s="127"/>
      <c r="AG377" s="127" t="s">
        <v>126</v>
      </c>
      <c r="AH377" s="127"/>
      <c r="AI377" s="127"/>
      <c r="AJ377" s="127"/>
      <c r="AK377" s="127"/>
      <c r="AL377" s="127"/>
      <c r="AM377" s="127"/>
      <c r="AN377" s="127"/>
      <c r="AO377" s="127"/>
      <c r="AP377" s="127"/>
      <c r="AQ377" s="127"/>
      <c r="AR377" s="127"/>
      <c r="AS377" s="127"/>
      <c r="AT377" s="127"/>
      <c r="AU377" s="127"/>
      <c r="AV377" s="127"/>
      <c r="AW377" s="127"/>
      <c r="AX377" s="127"/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</row>
    <row r="378" spans="1:60" outlineLevel="2" x14ac:dyDescent="0.2">
      <c r="A378" s="130"/>
      <c r="B378" s="131"/>
      <c r="C378" s="343"/>
      <c r="D378" s="344"/>
      <c r="E378" s="344"/>
      <c r="F378" s="344"/>
      <c r="G378" s="344"/>
      <c r="H378" s="133"/>
      <c r="I378" s="133"/>
      <c r="J378" s="133"/>
      <c r="K378" s="133"/>
      <c r="L378" s="133"/>
      <c r="M378" s="133"/>
      <c r="N378" s="132"/>
      <c r="O378" s="132"/>
      <c r="P378" s="132"/>
      <c r="Q378" s="132"/>
      <c r="R378" s="133"/>
      <c r="S378" s="133"/>
      <c r="T378" s="133"/>
      <c r="U378" s="133"/>
      <c r="V378" s="133"/>
      <c r="W378" s="133"/>
      <c r="X378" s="133"/>
      <c r="Y378" s="133"/>
      <c r="Z378" s="127"/>
      <c r="AA378" s="127"/>
      <c r="AB378" s="127"/>
      <c r="AC378" s="127"/>
      <c r="AD378" s="127"/>
      <c r="AE378" s="127"/>
      <c r="AF378" s="127"/>
      <c r="AG378" s="127" t="s">
        <v>131</v>
      </c>
      <c r="AH378" s="127"/>
      <c r="AI378" s="127"/>
      <c r="AJ378" s="127"/>
      <c r="AK378" s="127"/>
      <c r="AL378" s="127"/>
      <c r="AM378" s="127"/>
      <c r="AN378" s="127"/>
      <c r="AO378" s="127"/>
      <c r="AP378" s="127"/>
      <c r="AQ378" s="127"/>
      <c r="AR378" s="127"/>
      <c r="AS378" s="127"/>
      <c r="AT378" s="127"/>
      <c r="AU378" s="127"/>
      <c r="AV378" s="127"/>
      <c r="AW378" s="127"/>
      <c r="AX378" s="127"/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</row>
    <row r="379" spans="1:60" outlineLevel="1" x14ac:dyDescent="0.2">
      <c r="A379" s="141">
        <v>93</v>
      </c>
      <c r="B379" s="142" t="s">
        <v>498</v>
      </c>
      <c r="C379" s="326" t="s">
        <v>499</v>
      </c>
      <c r="D379" s="327" t="s">
        <v>472</v>
      </c>
      <c r="E379" s="328">
        <v>12</v>
      </c>
      <c r="F379" s="144"/>
      <c r="G379" s="329">
        <f>ROUND(E379*F379,2)</f>
        <v>0</v>
      </c>
      <c r="H379" s="144"/>
      <c r="I379" s="145">
        <f>ROUND(E379*H379,2)</f>
        <v>0</v>
      </c>
      <c r="J379" s="144"/>
      <c r="K379" s="145">
        <f>ROUND(E379*J379,2)</f>
        <v>0</v>
      </c>
      <c r="L379" s="145">
        <v>21</v>
      </c>
      <c r="M379" s="145">
        <f>G379*(1+L379/100)</f>
        <v>0</v>
      </c>
      <c r="N379" s="143">
        <v>0</v>
      </c>
      <c r="O379" s="143">
        <f>ROUND(E379*N379,2)</f>
        <v>0</v>
      </c>
      <c r="P379" s="143">
        <v>0</v>
      </c>
      <c r="Q379" s="143">
        <f>ROUND(E379*P379,2)</f>
        <v>0</v>
      </c>
      <c r="R379" s="145"/>
      <c r="S379" s="145" t="s">
        <v>315</v>
      </c>
      <c r="T379" s="146" t="s">
        <v>379</v>
      </c>
      <c r="U379" s="133">
        <v>0</v>
      </c>
      <c r="V379" s="133">
        <f>ROUND(E379*U379,2)</f>
        <v>0</v>
      </c>
      <c r="W379" s="133"/>
      <c r="X379" s="133" t="s">
        <v>124</v>
      </c>
      <c r="Y379" s="133" t="s">
        <v>125</v>
      </c>
      <c r="Z379" s="127"/>
      <c r="AA379" s="127"/>
      <c r="AB379" s="127"/>
      <c r="AC379" s="127"/>
      <c r="AD379" s="127"/>
      <c r="AE379" s="127"/>
      <c r="AF379" s="127"/>
      <c r="AG379" s="127" t="s">
        <v>126</v>
      </c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</row>
    <row r="380" spans="1:60" outlineLevel="2" x14ac:dyDescent="0.2">
      <c r="A380" s="130"/>
      <c r="B380" s="131"/>
      <c r="C380" s="343"/>
      <c r="D380" s="344"/>
      <c r="E380" s="344"/>
      <c r="F380" s="344"/>
      <c r="G380" s="344"/>
      <c r="H380" s="133"/>
      <c r="I380" s="133"/>
      <c r="J380" s="133"/>
      <c r="K380" s="133"/>
      <c r="L380" s="133"/>
      <c r="M380" s="133"/>
      <c r="N380" s="132"/>
      <c r="O380" s="132"/>
      <c r="P380" s="132"/>
      <c r="Q380" s="132"/>
      <c r="R380" s="133"/>
      <c r="S380" s="133"/>
      <c r="T380" s="133"/>
      <c r="U380" s="133"/>
      <c r="V380" s="133"/>
      <c r="W380" s="133"/>
      <c r="X380" s="133"/>
      <c r="Y380" s="133"/>
      <c r="Z380" s="127"/>
      <c r="AA380" s="127"/>
      <c r="AB380" s="127"/>
      <c r="AC380" s="127"/>
      <c r="AD380" s="127"/>
      <c r="AE380" s="127"/>
      <c r="AF380" s="127"/>
      <c r="AG380" s="127" t="s">
        <v>131</v>
      </c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</row>
    <row r="381" spans="1:60" outlineLevel="1" x14ac:dyDescent="0.2">
      <c r="A381" s="141">
        <v>94</v>
      </c>
      <c r="B381" s="142" t="s">
        <v>500</v>
      </c>
      <c r="C381" s="326" t="s">
        <v>501</v>
      </c>
      <c r="D381" s="327" t="s">
        <v>472</v>
      </c>
      <c r="E381" s="328">
        <v>1</v>
      </c>
      <c r="F381" s="144"/>
      <c r="G381" s="329">
        <f>ROUND(E381*F381,2)</f>
        <v>0</v>
      </c>
      <c r="H381" s="144"/>
      <c r="I381" s="145">
        <f>ROUND(E381*H381,2)</f>
        <v>0</v>
      </c>
      <c r="J381" s="144"/>
      <c r="K381" s="145">
        <f>ROUND(E381*J381,2)</f>
        <v>0</v>
      </c>
      <c r="L381" s="145">
        <v>21</v>
      </c>
      <c r="M381" s="145">
        <f>G381*(1+L381/100)</f>
        <v>0</v>
      </c>
      <c r="N381" s="143">
        <v>0</v>
      </c>
      <c r="O381" s="143">
        <f>ROUND(E381*N381,2)</f>
        <v>0</v>
      </c>
      <c r="P381" s="143">
        <v>0</v>
      </c>
      <c r="Q381" s="143">
        <f>ROUND(E381*P381,2)</f>
        <v>0</v>
      </c>
      <c r="R381" s="145"/>
      <c r="S381" s="145" t="s">
        <v>315</v>
      </c>
      <c r="T381" s="146" t="s">
        <v>379</v>
      </c>
      <c r="U381" s="133">
        <v>0</v>
      </c>
      <c r="V381" s="133">
        <f>ROUND(E381*U381,2)</f>
        <v>0</v>
      </c>
      <c r="W381" s="133"/>
      <c r="X381" s="133" t="s">
        <v>124</v>
      </c>
      <c r="Y381" s="133" t="s">
        <v>125</v>
      </c>
      <c r="Z381" s="127"/>
      <c r="AA381" s="127"/>
      <c r="AB381" s="127"/>
      <c r="AC381" s="127"/>
      <c r="AD381" s="127"/>
      <c r="AE381" s="127"/>
      <c r="AF381" s="127"/>
      <c r="AG381" s="127" t="s">
        <v>126</v>
      </c>
      <c r="AH381" s="127"/>
      <c r="AI381" s="127"/>
      <c r="AJ381" s="127"/>
      <c r="AK381" s="127"/>
      <c r="AL381" s="127"/>
      <c r="AM381" s="127"/>
      <c r="AN381" s="127"/>
      <c r="AO381" s="127"/>
      <c r="AP381" s="127"/>
      <c r="AQ381" s="127"/>
      <c r="AR381" s="127"/>
      <c r="AS381" s="127"/>
      <c r="AT381" s="127"/>
      <c r="AU381" s="127"/>
      <c r="AV381" s="127"/>
      <c r="AW381" s="127"/>
      <c r="AX381" s="127"/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</row>
    <row r="382" spans="1:60" outlineLevel="2" x14ac:dyDescent="0.2">
      <c r="A382" s="130"/>
      <c r="B382" s="131"/>
      <c r="C382" s="343"/>
      <c r="D382" s="344"/>
      <c r="E382" s="344"/>
      <c r="F382" s="344"/>
      <c r="G382" s="344"/>
      <c r="H382" s="133"/>
      <c r="I382" s="133"/>
      <c r="J382" s="133"/>
      <c r="K382" s="133"/>
      <c r="L382" s="133"/>
      <c r="M382" s="133"/>
      <c r="N382" s="132"/>
      <c r="O382" s="132"/>
      <c r="P382" s="132"/>
      <c r="Q382" s="132"/>
      <c r="R382" s="133"/>
      <c r="S382" s="133"/>
      <c r="T382" s="133"/>
      <c r="U382" s="133"/>
      <c r="V382" s="133"/>
      <c r="W382" s="133"/>
      <c r="X382" s="133"/>
      <c r="Y382" s="133"/>
      <c r="Z382" s="127"/>
      <c r="AA382" s="127"/>
      <c r="AB382" s="127"/>
      <c r="AC382" s="127"/>
      <c r="AD382" s="127"/>
      <c r="AE382" s="127"/>
      <c r="AF382" s="127"/>
      <c r="AG382" s="127" t="s">
        <v>131</v>
      </c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</row>
    <row r="383" spans="1:60" outlineLevel="1" x14ac:dyDescent="0.2">
      <c r="A383" s="141">
        <v>95</v>
      </c>
      <c r="B383" s="142" t="s">
        <v>502</v>
      </c>
      <c r="C383" s="326" t="s">
        <v>503</v>
      </c>
      <c r="D383" s="327" t="s">
        <v>148</v>
      </c>
      <c r="E383" s="328">
        <v>84.968500000000006</v>
      </c>
      <c r="F383" s="144"/>
      <c r="G383" s="329">
        <f>ROUND(E383*F383,2)</f>
        <v>0</v>
      </c>
      <c r="H383" s="144"/>
      <c r="I383" s="145">
        <f>ROUND(E383*H383,2)</f>
        <v>0</v>
      </c>
      <c r="J383" s="144"/>
      <c r="K383" s="145">
        <f>ROUND(E383*J383,2)</f>
        <v>0</v>
      </c>
      <c r="L383" s="145">
        <v>21</v>
      </c>
      <c r="M383" s="145">
        <f>G383*(1+L383/100)</f>
        <v>0</v>
      </c>
      <c r="N383" s="143">
        <v>6.7000000000000002E-4</v>
      </c>
      <c r="O383" s="143">
        <f>ROUND(E383*N383,2)</f>
        <v>0.06</v>
      </c>
      <c r="P383" s="143">
        <v>0.217</v>
      </c>
      <c r="Q383" s="143">
        <f>ROUND(E383*P383,2)</f>
        <v>18.440000000000001</v>
      </c>
      <c r="R383" s="145"/>
      <c r="S383" s="145" t="s">
        <v>315</v>
      </c>
      <c r="T383" s="146" t="s">
        <v>123</v>
      </c>
      <c r="U383" s="133">
        <v>0.23849999999999999</v>
      </c>
      <c r="V383" s="133">
        <f>ROUND(E383*U383,2)</f>
        <v>20.260000000000002</v>
      </c>
      <c r="W383" s="133"/>
      <c r="X383" s="133" t="s">
        <v>124</v>
      </c>
      <c r="Y383" s="133" t="s">
        <v>125</v>
      </c>
      <c r="Z383" s="127"/>
      <c r="AA383" s="127"/>
      <c r="AB383" s="127"/>
      <c r="AC383" s="127"/>
      <c r="AD383" s="127"/>
      <c r="AE383" s="127"/>
      <c r="AF383" s="127"/>
      <c r="AG383" s="127" t="s">
        <v>126</v>
      </c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</row>
    <row r="384" spans="1:60" outlineLevel="2" x14ac:dyDescent="0.2">
      <c r="A384" s="130"/>
      <c r="B384" s="131"/>
      <c r="C384" s="332" t="s">
        <v>504</v>
      </c>
      <c r="D384" s="333"/>
      <c r="E384" s="334">
        <v>84.968500000000006</v>
      </c>
      <c r="F384" s="335"/>
      <c r="G384" s="335"/>
      <c r="H384" s="133"/>
      <c r="I384" s="133"/>
      <c r="J384" s="133"/>
      <c r="K384" s="133"/>
      <c r="L384" s="133"/>
      <c r="M384" s="133"/>
      <c r="N384" s="132"/>
      <c r="O384" s="132"/>
      <c r="P384" s="132"/>
      <c r="Q384" s="132"/>
      <c r="R384" s="133"/>
      <c r="S384" s="133"/>
      <c r="T384" s="133"/>
      <c r="U384" s="133"/>
      <c r="V384" s="133"/>
      <c r="W384" s="133"/>
      <c r="X384" s="133"/>
      <c r="Y384" s="133"/>
      <c r="Z384" s="127"/>
      <c r="AA384" s="127"/>
      <c r="AB384" s="127"/>
      <c r="AC384" s="127"/>
      <c r="AD384" s="127"/>
      <c r="AE384" s="127"/>
      <c r="AF384" s="127"/>
      <c r="AG384" s="127" t="s">
        <v>130</v>
      </c>
      <c r="AH384" s="127">
        <v>0</v>
      </c>
      <c r="AI384" s="127"/>
      <c r="AJ384" s="127"/>
      <c r="AK384" s="127"/>
      <c r="AL384" s="127"/>
      <c r="AM384" s="127"/>
      <c r="AN384" s="127"/>
      <c r="AO384" s="127"/>
      <c r="AP384" s="127"/>
      <c r="AQ384" s="127"/>
      <c r="AR384" s="127"/>
      <c r="AS384" s="127"/>
      <c r="AT384" s="127"/>
      <c r="AU384" s="127"/>
      <c r="AV384" s="127"/>
      <c r="AW384" s="127"/>
      <c r="AX384" s="127"/>
      <c r="AY384" s="127"/>
      <c r="AZ384" s="127"/>
      <c r="BA384" s="127"/>
      <c r="BB384" s="127"/>
      <c r="BC384" s="127"/>
      <c r="BD384" s="127"/>
      <c r="BE384" s="127"/>
      <c r="BF384" s="127"/>
      <c r="BG384" s="127"/>
      <c r="BH384" s="127"/>
    </row>
    <row r="385" spans="1:60" outlineLevel="2" x14ac:dyDescent="0.2">
      <c r="A385" s="130"/>
      <c r="B385" s="131"/>
      <c r="C385" s="320"/>
      <c r="D385" s="321"/>
      <c r="E385" s="321"/>
      <c r="F385" s="321"/>
      <c r="G385" s="321"/>
      <c r="H385" s="133"/>
      <c r="I385" s="133"/>
      <c r="J385" s="133"/>
      <c r="K385" s="133"/>
      <c r="L385" s="133"/>
      <c r="M385" s="133"/>
      <c r="N385" s="132"/>
      <c r="O385" s="132"/>
      <c r="P385" s="132"/>
      <c r="Q385" s="132"/>
      <c r="R385" s="133"/>
      <c r="S385" s="133"/>
      <c r="T385" s="133"/>
      <c r="U385" s="133"/>
      <c r="V385" s="133"/>
      <c r="W385" s="133"/>
      <c r="X385" s="133"/>
      <c r="Y385" s="133"/>
      <c r="Z385" s="127"/>
      <c r="AA385" s="127"/>
      <c r="AB385" s="127"/>
      <c r="AC385" s="127"/>
      <c r="AD385" s="127"/>
      <c r="AE385" s="127"/>
      <c r="AF385" s="127"/>
      <c r="AG385" s="127" t="s">
        <v>131</v>
      </c>
      <c r="AH385" s="127"/>
      <c r="AI385" s="127"/>
      <c r="AJ385" s="127"/>
      <c r="AK385" s="127"/>
      <c r="AL385" s="127"/>
      <c r="AM385" s="127"/>
      <c r="AN385" s="127"/>
      <c r="AO385" s="127"/>
      <c r="AP385" s="127"/>
      <c r="AQ385" s="127"/>
      <c r="AR385" s="127"/>
      <c r="AS385" s="127"/>
      <c r="AT385" s="127"/>
      <c r="AU385" s="127"/>
      <c r="AV385" s="127"/>
      <c r="AW385" s="127"/>
      <c r="AX385" s="127"/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</row>
    <row r="386" spans="1:60" outlineLevel="1" x14ac:dyDescent="0.2">
      <c r="A386" s="141">
        <v>96</v>
      </c>
      <c r="B386" s="142" t="s">
        <v>505</v>
      </c>
      <c r="C386" s="326" t="s">
        <v>506</v>
      </c>
      <c r="D386" s="327" t="s">
        <v>121</v>
      </c>
      <c r="E386" s="328">
        <v>5</v>
      </c>
      <c r="F386" s="144"/>
      <c r="G386" s="329">
        <f>ROUND(E386*F386,2)</f>
        <v>0</v>
      </c>
      <c r="H386" s="144"/>
      <c r="I386" s="145">
        <f>ROUND(E386*H386,2)</f>
        <v>0</v>
      </c>
      <c r="J386" s="144"/>
      <c r="K386" s="145">
        <f>ROUND(E386*J386,2)</f>
        <v>0</v>
      </c>
      <c r="L386" s="145">
        <v>21</v>
      </c>
      <c r="M386" s="145">
        <f>G386*(1+L386/100)</f>
        <v>0</v>
      </c>
      <c r="N386" s="143">
        <v>0</v>
      </c>
      <c r="O386" s="143">
        <f>ROUND(E386*N386,2)</f>
        <v>0</v>
      </c>
      <c r="P386" s="143">
        <v>2.2000000000000002</v>
      </c>
      <c r="Q386" s="143">
        <f>ROUND(E386*P386,2)</f>
        <v>11</v>
      </c>
      <c r="R386" s="145"/>
      <c r="S386" s="145" t="s">
        <v>315</v>
      </c>
      <c r="T386" s="146" t="s">
        <v>379</v>
      </c>
      <c r="U386" s="133">
        <v>0.64</v>
      </c>
      <c r="V386" s="133">
        <f>ROUND(E386*U386,2)</f>
        <v>3.2</v>
      </c>
      <c r="W386" s="133"/>
      <c r="X386" s="133" t="s">
        <v>124</v>
      </c>
      <c r="Y386" s="133" t="s">
        <v>125</v>
      </c>
      <c r="Z386" s="127"/>
      <c r="AA386" s="127"/>
      <c r="AB386" s="127"/>
      <c r="AC386" s="127"/>
      <c r="AD386" s="127"/>
      <c r="AE386" s="127"/>
      <c r="AF386" s="127"/>
      <c r="AG386" s="127" t="s">
        <v>343</v>
      </c>
      <c r="AH386" s="127"/>
      <c r="AI386" s="127"/>
      <c r="AJ386" s="127"/>
      <c r="AK386" s="127"/>
      <c r="AL386" s="127"/>
      <c r="AM386" s="127"/>
      <c r="AN386" s="127"/>
      <c r="AO386" s="127"/>
      <c r="AP386" s="127"/>
      <c r="AQ386" s="127"/>
      <c r="AR386" s="127"/>
      <c r="AS386" s="127"/>
      <c r="AT386" s="127"/>
      <c r="AU386" s="127"/>
      <c r="AV386" s="127"/>
      <c r="AW386" s="127"/>
      <c r="AX386" s="127"/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</row>
    <row r="387" spans="1:60" outlineLevel="2" x14ac:dyDescent="0.2">
      <c r="A387" s="130"/>
      <c r="B387" s="131"/>
      <c r="C387" s="343"/>
      <c r="D387" s="344"/>
      <c r="E387" s="344"/>
      <c r="F387" s="344"/>
      <c r="G387" s="344"/>
      <c r="H387" s="133"/>
      <c r="I387" s="133"/>
      <c r="J387" s="133"/>
      <c r="K387" s="133"/>
      <c r="L387" s="133"/>
      <c r="M387" s="133"/>
      <c r="N387" s="132"/>
      <c r="O387" s="132"/>
      <c r="P387" s="132"/>
      <c r="Q387" s="132"/>
      <c r="R387" s="133"/>
      <c r="S387" s="133"/>
      <c r="T387" s="133"/>
      <c r="U387" s="133"/>
      <c r="V387" s="133"/>
      <c r="W387" s="133"/>
      <c r="X387" s="133"/>
      <c r="Y387" s="133"/>
      <c r="Z387" s="127"/>
      <c r="AA387" s="127"/>
      <c r="AB387" s="127"/>
      <c r="AC387" s="127"/>
      <c r="AD387" s="127"/>
      <c r="AE387" s="127"/>
      <c r="AF387" s="127"/>
      <c r="AG387" s="127" t="s">
        <v>131</v>
      </c>
      <c r="AH387" s="127"/>
      <c r="AI387" s="127"/>
      <c r="AJ387" s="127"/>
      <c r="AK387" s="127"/>
      <c r="AL387" s="127"/>
      <c r="AM387" s="127"/>
      <c r="AN387" s="127"/>
      <c r="AO387" s="127"/>
      <c r="AP387" s="127"/>
      <c r="AQ387" s="127"/>
      <c r="AR387" s="127"/>
      <c r="AS387" s="127"/>
      <c r="AT387" s="127"/>
      <c r="AU387" s="127"/>
      <c r="AV387" s="127"/>
      <c r="AW387" s="127"/>
      <c r="AX387" s="127"/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</row>
    <row r="388" spans="1:60" outlineLevel="1" x14ac:dyDescent="0.2">
      <c r="A388" s="141">
        <v>97</v>
      </c>
      <c r="B388" s="142" t="s">
        <v>507</v>
      </c>
      <c r="C388" s="326" t="s">
        <v>508</v>
      </c>
      <c r="D388" s="327" t="s">
        <v>304</v>
      </c>
      <c r="E388" s="328">
        <v>98</v>
      </c>
      <c r="F388" s="144"/>
      <c r="G388" s="329">
        <f>ROUND(E388*F388,2)</f>
        <v>0</v>
      </c>
      <c r="H388" s="144"/>
      <c r="I388" s="145">
        <f>ROUND(E388*H388,2)</f>
        <v>0</v>
      </c>
      <c r="J388" s="144"/>
      <c r="K388" s="145">
        <f>ROUND(E388*J388,2)</f>
        <v>0</v>
      </c>
      <c r="L388" s="145">
        <v>21</v>
      </c>
      <c r="M388" s="145">
        <f>G388*(1+L388/100)</f>
        <v>0</v>
      </c>
      <c r="N388" s="143">
        <v>2.1999999999999999E-2</v>
      </c>
      <c r="O388" s="143">
        <f>ROUND(E388*N388,2)</f>
        <v>2.16</v>
      </c>
      <c r="P388" s="143">
        <v>0</v>
      </c>
      <c r="Q388" s="143">
        <f>ROUND(E388*P388,2)</f>
        <v>0</v>
      </c>
      <c r="R388" s="145" t="s">
        <v>187</v>
      </c>
      <c r="S388" s="145" t="s">
        <v>123</v>
      </c>
      <c r="T388" s="146" t="s">
        <v>123</v>
      </c>
      <c r="U388" s="133">
        <v>0</v>
      </c>
      <c r="V388" s="133">
        <f>ROUND(E388*U388,2)</f>
        <v>0</v>
      </c>
      <c r="W388" s="133"/>
      <c r="X388" s="133" t="s">
        <v>188</v>
      </c>
      <c r="Y388" s="133" t="s">
        <v>125</v>
      </c>
      <c r="Z388" s="127"/>
      <c r="AA388" s="127"/>
      <c r="AB388" s="127"/>
      <c r="AC388" s="127"/>
      <c r="AD388" s="127"/>
      <c r="AE388" s="127"/>
      <c r="AF388" s="127"/>
      <c r="AG388" s="127" t="s">
        <v>189</v>
      </c>
      <c r="AH388" s="127"/>
      <c r="AI388" s="127"/>
      <c r="AJ388" s="127"/>
      <c r="AK388" s="127"/>
      <c r="AL388" s="127"/>
      <c r="AM388" s="127"/>
      <c r="AN388" s="127"/>
      <c r="AO388" s="127"/>
      <c r="AP388" s="127"/>
      <c r="AQ388" s="127"/>
      <c r="AR388" s="127"/>
      <c r="AS388" s="127"/>
      <c r="AT388" s="127"/>
      <c r="AU388" s="127"/>
      <c r="AV388" s="127"/>
      <c r="AW388" s="127"/>
      <c r="AX388" s="127"/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</row>
    <row r="389" spans="1:60" outlineLevel="2" x14ac:dyDescent="0.2">
      <c r="A389" s="130"/>
      <c r="B389" s="131"/>
      <c r="C389" s="332" t="s">
        <v>509</v>
      </c>
      <c r="D389" s="333"/>
      <c r="E389" s="334">
        <v>97.9</v>
      </c>
      <c r="F389" s="335"/>
      <c r="G389" s="335"/>
      <c r="H389" s="133"/>
      <c r="I389" s="133"/>
      <c r="J389" s="133"/>
      <c r="K389" s="133"/>
      <c r="L389" s="133"/>
      <c r="M389" s="133"/>
      <c r="N389" s="132"/>
      <c r="O389" s="132"/>
      <c r="P389" s="132"/>
      <c r="Q389" s="132"/>
      <c r="R389" s="133"/>
      <c r="S389" s="133"/>
      <c r="T389" s="133"/>
      <c r="U389" s="133"/>
      <c r="V389" s="133"/>
      <c r="W389" s="133"/>
      <c r="X389" s="133"/>
      <c r="Y389" s="133"/>
      <c r="Z389" s="127"/>
      <c r="AA389" s="127"/>
      <c r="AB389" s="127"/>
      <c r="AC389" s="127"/>
      <c r="AD389" s="127"/>
      <c r="AE389" s="127"/>
      <c r="AF389" s="127"/>
      <c r="AG389" s="127" t="s">
        <v>130</v>
      </c>
      <c r="AH389" s="127">
        <v>0</v>
      </c>
      <c r="AI389" s="127"/>
      <c r="AJ389" s="127"/>
      <c r="AK389" s="127"/>
      <c r="AL389" s="127"/>
      <c r="AM389" s="127"/>
      <c r="AN389" s="127"/>
      <c r="AO389" s="127"/>
      <c r="AP389" s="127"/>
      <c r="AQ389" s="127"/>
      <c r="AR389" s="127"/>
      <c r="AS389" s="127"/>
      <c r="AT389" s="127"/>
      <c r="AU389" s="127"/>
      <c r="AV389" s="127"/>
      <c r="AW389" s="127"/>
      <c r="AX389" s="127"/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</row>
    <row r="390" spans="1:60" outlineLevel="3" x14ac:dyDescent="0.2">
      <c r="A390" s="130"/>
      <c r="B390" s="131"/>
      <c r="C390" s="332" t="s">
        <v>510</v>
      </c>
      <c r="D390" s="333"/>
      <c r="E390" s="334">
        <v>0.1</v>
      </c>
      <c r="F390" s="335"/>
      <c r="G390" s="335"/>
      <c r="H390" s="133"/>
      <c r="I390" s="133"/>
      <c r="J390" s="133"/>
      <c r="K390" s="133"/>
      <c r="L390" s="133"/>
      <c r="M390" s="133"/>
      <c r="N390" s="132"/>
      <c r="O390" s="132"/>
      <c r="P390" s="132"/>
      <c r="Q390" s="132"/>
      <c r="R390" s="133"/>
      <c r="S390" s="133"/>
      <c r="T390" s="133"/>
      <c r="U390" s="133"/>
      <c r="V390" s="133"/>
      <c r="W390" s="133"/>
      <c r="X390" s="133"/>
      <c r="Y390" s="133"/>
      <c r="Z390" s="127"/>
      <c r="AA390" s="127"/>
      <c r="AB390" s="127"/>
      <c r="AC390" s="127"/>
      <c r="AD390" s="127"/>
      <c r="AE390" s="127"/>
      <c r="AF390" s="127"/>
      <c r="AG390" s="127" t="s">
        <v>130</v>
      </c>
      <c r="AH390" s="127">
        <v>0</v>
      </c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</row>
    <row r="391" spans="1:60" outlineLevel="2" x14ac:dyDescent="0.2">
      <c r="A391" s="130"/>
      <c r="B391" s="131"/>
      <c r="C391" s="320"/>
      <c r="D391" s="321"/>
      <c r="E391" s="321"/>
      <c r="F391" s="321"/>
      <c r="G391" s="321"/>
      <c r="H391" s="133"/>
      <c r="I391" s="133"/>
      <c r="J391" s="133"/>
      <c r="K391" s="133"/>
      <c r="L391" s="133"/>
      <c r="M391" s="133"/>
      <c r="N391" s="132"/>
      <c r="O391" s="132"/>
      <c r="P391" s="132"/>
      <c r="Q391" s="132"/>
      <c r="R391" s="133"/>
      <c r="S391" s="133"/>
      <c r="T391" s="133"/>
      <c r="U391" s="133"/>
      <c r="V391" s="133"/>
      <c r="W391" s="133"/>
      <c r="X391" s="133"/>
      <c r="Y391" s="133"/>
      <c r="Z391" s="127"/>
      <c r="AA391" s="127"/>
      <c r="AB391" s="127"/>
      <c r="AC391" s="127"/>
      <c r="AD391" s="127"/>
      <c r="AE391" s="127"/>
      <c r="AF391" s="127"/>
      <c r="AG391" s="127" t="s">
        <v>131</v>
      </c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</row>
    <row r="392" spans="1:60" ht="22.5" outlineLevel="1" x14ac:dyDescent="0.2">
      <c r="A392" s="141">
        <v>98</v>
      </c>
      <c r="B392" s="142" t="s">
        <v>511</v>
      </c>
      <c r="C392" s="326" t="s">
        <v>512</v>
      </c>
      <c r="D392" s="327" t="s">
        <v>304</v>
      </c>
      <c r="E392" s="328">
        <v>7</v>
      </c>
      <c r="F392" s="144"/>
      <c r="G392" s="329">
        <f>ROUND(E392*F392,2)</f>
        <v>0</v>
      </c>
      <c r="H392" s="144"/>
      <c r="I392" s="145">
        <f>ROUND(E392*H392,2)</f>
        <v>0</v>
      </c>
      <c r="J392" s="144"/>
      <c r="K392" s="145">
        <f>ROUND(E392*J392,2)</f>
        <v>0</v>
      </c>
      <c r="L392" s="145">
        <v>21</v>
      </c>
      <c r="M392" s="145">
        <f>G392*(1+L392/100)</f>
        <v>0</v>
      </c>
      <c r="N392" s="143">
        <v>4.5999999999999999E-2</v>
      </c>
      <c r="O392" s="143">
        <f>ROUND(E392*N392,2)</f>
        <v>0.32</v>
      </c>
      <c r="P392" s="143">
        <v>0</v>
      </c>
      <c r="Q392" s="143">
        <f>ROUND(E392*P392,2)</f>
        <v>0</v>
      </c>
      <c r="R392" s="145" t="s">
        <v>187</v>
      </c>
      <c r="S392" s="145" t="s">
        <v>123</v>
      </c>
      <c r="T392" s="146" t="s">
        <v>123</v>
      </c>
      <c r="U392" s="133">
        <v>0</v>
      </c>
      <c r="V392" s="133">
        <f>ROUND(E392*U392,2)</f>
        <v>0</v>
      </c>
      <c r="W392" s="133"/>
      <c r="X392" s="133" t="s">
        <v>188</v>
      </c>
      <c r="Y392" s="133" t="s">
        <v>125</v>
      </c>
      <c r="Z392" s="127"/>
      <c r="AA392" s="127"/>
      <c r="AB392" s="127"/>
      <c r="AC392" s="127"/>
      <c r="AD392" s="127"/>
      <c r="AE392" s="127"/>
      <c r="AF392" s="127"/>
      <c r="AG392" s="127" t="s">
        <v>189</v>
      </c>
      <c r="AH392" s="127"/>
      <c r="AI392" s="127"/>
      <c r="AJ392" s="127"/>
      <c r="AK392" s="127"/>
      <c r="AL392" s="127"/>
      <c r="AM392" s="127"/>
      <c r="AN392" s="127"/>
      <c r="AO392" s="127"/>
      <c r="AP392" s="127"/>
      <c r="AQ392" s="127"/>
      <c r="AR392" s="127"/>
      <c r="AS392" s="127"/>
      <c r="AT392" s="127"/>
      <c r="AU392" s="127"/>
      <c r="AV392" s="127"/>
      <c r="AW392" s="127"/>
      <c r="AX392" s="127"/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</row>
    <row r="393" spans="1:60" outlineLevel="2" x14ac:dyDescent="0.2">
      <c r="A393" s="130"/>
      <c r="B393" s="131"/>
      <c r="C393" s="343"/>
      <c r="D393" s="344"/>
      <c r="E393" s="344"/>
      <c r="F393" s="344"/>
      <c r="G393" s="344"/>
      <c r="H393" s="133"/>
      <c r="I393" s="133"/>
      <c r="J393" s="133"/>
      <c r="K393" s="133"/>
      <c r="L393" s="133"/>
      <c r="M393" s="133"/>
      <c r="N393" s="132"/>
      <c r="O393" s="132"/>
      <c r="P393" s="132"/>
      <c r="Q393" s="132"/>
      <c r="R393" s="133"/>
      <c r="S393" s="133"/>
      <c r="T393" s="133"/>
      <c r="U393" s="133"/>
      <c r="V393" s="133"/>
      <c r="W393" s="133"/>
      <c r="X393" s="133"/>
      <c r="Y393" s="133"/>
      <c r="Z393" s="127"/>
      <c r="AA393" s="127"/>
      <c r="AB393" s="127"/>
      <c r="AC393" s="127"/>
      <c r="AD393" s="127"/>
      <c r="AE393" s="127"/>
      <c r="AF393" s="127"/>
      <c r="AG393" s="127" t="s">
        <v>131</v>
      </c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</row>
    <row r="394" spans="1:60" x14ac:dyDescent="0.2">
      <c r="A394" s="135" t="s">
        <v>117</v>
      </c>
      <c r="B394" s="136" t="s">
        <v>66</v>
      </c>
      <c r="C394" s="322" t="s">
        <v>67</v>
      </c>
      <c r="D394" s="323"/>
      <c r="E394" s="324"/>
      <c r="F394" s="325"/>
      <c r="G394" s="325">
        <f>SUMIF(AG395:AG397,"&lt;&gt;NOR",G395:G397)</f>
        <v>0</v>
      </c>
      <c r="H394" s="139"/>
      <c r="I394" s="139">
        <f>SUM(I395:I397)</f>
        <v>0</v>
      </c>
      <c r="J394" s="139"/>
      <c r="K394" s="139">
        <f>SUM(K395:K397)</f>
        <v>0</v>
      </c>
      <c r="L394" s="139"/>
      <c r="M394" s="139">
        <f>SUM(M395:M397)</f>
        <v>0</v>
      </c>
      <c r="N394" s="138"/>
      <c r="O394" s="138">
        <f>SUM(O395:O397)</f>
        <v>0</v>
      </c>
      <c r="P394" s="138"/>
      <c r="Q394" s="138">
        <f>SUM(Q395:Q397)</f>
        <v>0</v>
      </c>
      <c r="R394" s="139"/>
      <c r="S394" s="139"/>
      <c r="T394" s="140"/>
      <c r="U394" s="134"/>
      <c r="V394" s="134">
        <f>SUM(V395:V397)</f>
        <v>530.70000000000005</v>
      </c>
      <c r="W394" s="134"/>
      <c r="X394" s="134"/>
      <c r="Y394" s="134"/>
      <c r="AG394" t="s">
        <v>118</v>
      </c>
    </row>
    <row r="395" spans="1:60" ht="22.5" outlineLevel="1" x14ac:dyDescent="0.2">
      <c r="A395" s="141">
        <v>99</v>
      </c>
      <c r="B395" s="142" t="s">
        <v>513</v>
      </c>
      <c r="C395" s="326" t="s">
        <v>514</v>
      </c>
      <c r="D395" s="327" t="s">
        <v>177</v>
      </c>
      <c r="E395" s="328">
        <v>280.49592999999999</v>
      </c>
      <c r="F395" s="144"/>
      <c r="G395" s="329">
        <f>ROUND(E395*F395,2)</f>
        <v>0</v>
      </c>
      <c r="H395" s="144"/>
      <c r="I395" s="145">
        <f>ROUND(E395*H395,2)</f>
        <v>0</v>
      </c>
      <c r="J395" s="144"/>
      <c r="K395" s="145">
        <f>ROUND(E395*J395,2)</f>
        <v>0</v>
      </c>
      <c r="L395" s="145">
        <v>21</v>
      </c>
      <c r="M395" s="145">
        <f>G395*(1+L395/100)</f>
        <v>0</v>
      </c>
      <c r="N395" s="143">
        <v>0</v>
      </c>
      <c r="O395" s="143">
        <f>ROUND(E395*N395,2)</f>
        <v>0</v>
      </c>
      <c r="P395" s="143">
        <v>0</v>
      </c>
      <c r="Q395" s="143">
        <f>ROUND(E395*P395,2)</f>
        <v>0</v>
      </c>
      <c r="R395" s="145" t="s">
        <v>193</v>
      </c>
      <c r="S395" s="145" t="s">
        <v>123</v>
      </c>
      <c r="T395" s="146" t="s">
        <v>123</v>
      </c>
      <c r="U395" s="133">
        <v>1.8919999999999999</v>
      </c>
      <c r="V395" s="133">
        <f>ROUND(E395*U395,2)</f>
        <v>530.70000000000005</v>
      </c>
      <c r="W395" s="133"/>
      <c r="X395" s="133" t="s">
        <v>515</v>
      </c>
      <c r="Y395" s="133" t="s">
        <v>125</v>
      </c>
      <c r="Z395" s="127"/>
      <c r="AA395" s="127"/>
      <c r="AB395" s="127"/>
      <c r="AC395" s="127"/>
      <c r="AD395" s="127"/>
      <c r="AE395" s="127"/>
      <c r="AF395" s="127"/>
      <c r="AG395" s="127" t="s">
        <v>516</v>
      </c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</row>
    <row r="396" spans="1:60" outlineLevel="2" x14ac:dyDescent="0.2">
      <c r="A396" s="130"/>
      <c r="B396" s="131"/>
      <c r="C396" s="330" t="s">
        <v>517</v>
      </c>
      <c r="D396" s="331"/>
      <c r="E396" s="331"/>
      <c r="F396" s="331"/>
      <c r="G396" s="331"/>
      <c r="H396" s="133"/>
      <c r="I396" s="133"/>
      <c r="J396" s="133"/>
      <c r="K396" s="133"/>
      <c r="L396" s="133"/>
      <c r="M396" s="133"/>
      <c r="N396" s="132"/>
      <c r="O396" s="132"/>
      <c r="P396" s="132"/>
      <c r="Q396" s="132"/>
      <c r="R396" s="133"/>
      <c r="S396" s="133"/>
      <c r="T396" s="133"/>
      <c r="U396" s="133"/>
      <c r="V396" s="133"/>
      <c r="W396" s="133"/>
      <c r="X396" s="133"/>
      <c r="Y396" s="133"/>
      <c r="Z396" s="127"/>
      <c r="AA396" s="127"/>
      <c r="AB396" s="127"/>
      <c r="AC396" s="127"/>
      <c r="AD396" s="127"/>
      <c r="AE396" s="127"/>
      <c r="AF396" s="127"/>
      <c r="AG396" s="127" t="s">
        <v>128</v>
      </c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</row>
    <row r="397" spans="1:60" outlineLevel="2" x14ac:dyDescent="0.2">
      <c r="A397" s="130"/>
      <c r="B397" s="131"/>
      <c r="C397" s="320"/>
      <c r="D397" s="321"/>
      <c r="E397" s="321"/>
      <c r="F397" s="321"/>
      <c r="G397" s="321"/>
      <c r="H397" s="133"/>
      <c r="I397" s="133"/>
      <c r="J397" s="133"/>
      <c r="K397" s="133"/>
      <c r="L397" s="133"/>
      <c r="M397" s="133"/>
      <c r="N397" s="132"/>
      <c r="O397" s="132"/>
      <c r="P397" s="132"/>
      <c r="Q397" s="132"/>
      <c r="R397" s="133"/>
      <c r="S397" s="133"/>
      <c r="T397" s="133"/>
      <c r="U397" s="133"/>
      <c r="V397" s="133"/>
      <c r="W397" s="133"/>
      <c r="X397" s="133"/>
      <c r="Y397" s="133"/>
      <c r="Z397" s="127"/>
      <c r="AA397" s="127"/>
      <c r="AB397" s="127"/>
      <c r="AC397" s="127"/>
      <c r="AD397" s="127"/>
      <c r="AE397" s="127"/>
      <c r="AF397" s="127"/>
      <c r="AG397" s="127" t="s">
        <v>131</v>
      </c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</row>
    <row r="398" spans="1:60" x14ac:dyDescent="0.2">
      <c r="A398" s="135" t="s">
        <v>117</v>
      </c>
      <c r="B398" s="136" t="s">
        <v>68</v>
      </c>
      <c r="C398" s="322" t="s">
        <v>69</v>
      </c>
      <c r="D398" s="323"/>
      <c r="E398" s="324"/>
      <c r="F398" s="325"/>
      <c r="G398" s="325">
        <f>SUMIF(AG399:AG418,"&lt;&gt;NOR",G399:G418)</f>
        <v>0</v>
      </c>
      <c r="H398" s="139"/>
      <c r="I398" s="139">
        <f>SUM(I399:I418)</f>
        <v>0</v>
      </c>
      <c r="J398" s="139"/>
      <c r="K398" s="139">
        <f>SUM(K399:K418)</f>
        <v>0</v>
      </c>
      <c r="L398" s="139"/>
      <c r="M398" s="139">
        <f>SUM(M399:M418)</f>
        <v>0</v>
      </c>
      <c r="N398" s="138"/>
      <c r="O398" s="138">
        <f>SUM(O399:O418)</f>
        <v>0.6100000000000001</v>
      </c>
      <c r="P398" s="138"/>
      <c r="Q398" s="138">
        <f>SUM(Q399:Q418)</f>
        <v>0</v>
      </c>
      <c r="R398" s="139"/>
      <c r="S398" s="139"/>
      <c r="T398" s="140"/>
      <c r="U398" s="134"/>
      <c r="V398" s="134">
        <f>SUM(V399:V418)</f>
        <v>161.47</v>
      </c>
      <c r="W398" s="134"/>
      <c r="X398" s="134"/>
      <c r="Y398" s="134"/>
      <c r="AG398" t="s">
        <v>118</v>
      </c>
    </row>
    <row r="399" spans="1:60" ht="22.5" outlineLevel="1" x14ac:dyDescent="0.2">
      <c r="A399" s="141">
        <v>100</v>
      </c>
      <c r="B399" s="142" t="s">
        <v>518</v>
      </c>
      <c r="C399" s="326" t="s">
        <v>519</v>
      </c>
      <c r="D399" s="327" t="s">
        <v>148</v>
      </c>
      <c r="E399" s="328">
        <v>222.35400000000001</v>
      </c>
      <c r="F399" s="144"/>
      <c r="G399" s="329">
        <f>ROUND(E399*F399,2)</f>
        <v>0</v>
      </c>
      <c r="H399" s="144"/>
      <c r="I399" s="145">
        <f>ROUND(E399*H399,2)</f>
        <v>0</v>
      </c>
      <c r="J399" s="144"/>
      <c r="K399" s="145">
        <f>ROUND(E399*J399,2)</f>
        <v>0</v>
      </c>
      <c r="L399" s="145">
        <v>21</v>
      </c>
      <c r="M399" s="145">
        <f>G399*(1+L399/100)</f>
        <v>0</v>
      </c>
      <c r="N399" s="143">
        <v>1E-4</v>
      </c>
      <c r="O399" s="143">
        <f>ROUND(E399*N399,2)</f>
        <v>0.02</v>
      </c>
      <c r="P399" s="143">
        <v>0</v>
      </c>
      <c r="Q399" s="143">
        <f>ROUND(E399*P399,2)</f>
        <v>0</v>
      </c>
      <c r="R399" s="145" t="s">
        <v>275</v>
      </c>
      <c r="S399" s="145" t="s">
        <v>123</v>
      </c>
      <c r="T399" s="146" t="s">
        <v>123</v>
      </c>
      <c r="U399" s="133">
        <v>0.34</v>
      </c>
      <c r="V399" s="133">
        <f>ROUND(E399*U399,2)</f>
        <v>75.599999999999994</v>
      </c>
      <c r="W399" s="133"/>
      <c r="X399" s="133" t="s">
        <v>124</v>
      </c>
      <c r="Y399" s="133" t="s">
        <v>125</v>
      </c>
      <c r="Z399" s="127"/>
      <c r="AA399" s="127"/>
      <c r="AB399" s="127"/>
      <c r="AC399" s="127"/>
      <c r="AD399" s="127"/>
      <c r="AE399" s="127"/>
      <c r="AF399" s="127"/>
      <c r="AG399" s="127" t="s">
        <v>126</v>
      </c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</row>
    <row r="400" spans="1:60" outlineLevel="2" x14ac:dyDescent="0.2">
      <c r="A400" s="130"/>
      <c r="B400" s="131"/>
      <c r="C400" s="332" t="s">
        <v>520</v>
      </c>
      <c r="D400" s="333"/>
      <c r="E400" s="334">
        <v>222.35400000000001</v>
      </c>
      <c r="F400" s="335"/>
      <c r="G400" s="335"/>
      <c r="H400" s="133"/>
      <c r="I400" s="133"/>
      <c r="J400" s="133"/>
      <c r="K400" s="133"/>
      <c r="L400" s="133"/>
      <c r="M400" s="133"/>
      <c r="N400" s="132"/>
      <c r="O400" s="132"/>
      <c r="P400" s="132"/>
      <c r="Q400" s="132"/>
      <c r="R400" s="133"/>
      <c r="S400" s="133"/>
      <c r="T400" s="133"/>
      <c r="U400" s="133"/>
      <c r="V400" s="133"/>
      <c r="W400" s="133"/>
      <c r="X400" s="133"/>
      <c r="Y400" s="133"/>
      <c r="Z400" s="127"/>
      <c r="AA400" s="127"/>
      <c r="AB400" s="127"/>
      <c r="AC400" s="127"/>
      <c r="AD400" s="127"/>
      <c r="AE400" s="127"/>
      <c r="AF400" s="127"/>
      <c r="AG400" s="127" t="s">
        <v>130</v>
      </c>
      <c r="AH400" s="127">
        <v>0</v>
      </c>
      <c r="AI400" s="127"/>
      <c r="AJ400" s="127"/>
      <c r="AK400" s="127"/>
      <c r="AL400" s="127"/>
      <c r="AM400" s="127"/>
      <c r="AN400" s="127"/>
      <c r="AO400" s="127"/>
      <c r="AP400" s="127"/>
      <c r="AQ400" s="127"/>
      <c r="AR400" s="127"/>
      <c r="AS400" s="127"/>
      <c r="AT400" s="127"/>
      <c r="AU400" s="127"/>
      <c r="AV400" s="127"/>
      <c r="AW400" s="127"/>
      <c r="AX400" s="127"/>
      <c r="AY400" s="127"/>
      <c r="AZ400" s="127"/>
      <c r="BA400" s="127"/>
      <c r="BB400" s="127"/>
      <c r="BC400" s="127"/>
      <c r="BD400" s="127"/>
      <c r="BE400" s="127"/>
      <c r="BF400" s="127"/>
      <c r="BG400" s="127"/>
      <c r="BH400" s="127"/>
    </row>
    <row r="401" spans="1:60" outlineLevel="2" x14ac:dyDescent="0.2">
      <c r="A401" s="130"/>
      <c r="B401" s="131"/>
      <c r="C401" s="320"/>
      <c r="D401" s="321"/>
      <c r="E401" s="321"/>
      <c r="F401" s="321"/>
      <c r="G401" s="321"/>
      <c r="H401" s="133"/>
      <c r="I401" s="133"/>
      <c r="J401" s="133"/>
      <c r="K401" s="133"/>
      <c r="L401" s="133"/>
      <c r="M401" s="133"/>
      <c r="N401" s="132"/>
      <c r="O401" s="132"/>
      <c r="P401" s="132"/>
      <c r="Q401" s="132"/>
      <c r="R401" s="133"/>
      <c r="S401" s="133"/>
      <c r="T401" s="133"/>
      <c r="U401" s="133"/>
      <c r="V401" s="133"/>
      <c r="W401" s="133"/>
      <c r="X401" s="133"/>
      <c r="Y401" s="133"/>
      <c r="Z401" s="127"/>
      <c r="AA401" s="127"/>
      <c r="AB401" s="127"/>
      <c r="AC401" s="127"/>
      <c r="AD401" s="127"/>
      <c r="AE401" s="127"/>
      <c r="AF401" s="127"/>
      <c r="AG401" s="127" t="s">
        <v>131</v>
      </c>
      <c r="AH401" s="127"/>
      <c r="AI401" s="127"/>
      <c r="AJ401" s="127"/>
      <c r="AK401" s="127"/>
      <c r="AL401" s="127"/>
      <c r="AM401" s="127"/>
      <c r="AN401" s="127"/>
      <c r="AO401" s="127"/>
      <c r="AP401" s="127"/>
      <c r="AQ401" s="127"/>
      <c r="AR401" s="127"/>
      <c r="AS401" s="127"/>
      <c r="AT401" s="127"/>
      <c r="AU401" s="127"/>
      <c r="AV401" s="127"/>
      <c r="AW401" s="127"/>
      <c r="AX401" s="127"/>
      <c r="AY401" s="127"/>
      <c r="AZ401" s="127"/>
      <c r="BA401" s="127"/>
      <c r="BB401" s="127"/>
      <c r="BC401" s="127"/>
      <c r="BD401" s="127"/>
      <c r="BE401" s="127"/>
      <c r="BF401" s="127"/>
      <c r="BG401" s="127"/>
      <c r="BH401" s="127"/>
    </row>
    <row r="402" spans="1:60" ht="22.5" outlineLevel="1" x14ac:dyDescent="0.2">
      <c r="A402" s="141">
        <v>101</v>
      </c>
      <c r="B402" s="142" t="s">
        <v>521</v>
      </c>
      <c r="C402" s="326" t="s">
        <v>522</v>
      </c>
      <c r="D402" s="327" t="s">
        <v>148</v>
      </c>
      <c r="E402" s="328">
        <v>207.53039999999999</v>
      </c>
      <c r="F402" s="144"/>
      <c r="G402" s="329">
        <f>ROUND(E402*F402,2)</f>
        <v>0</v>
      </c>
      <c r="H402" s="144"/>
      <c r="I402" s="145">
        <f>ROUND(E402*H402,2)</f>
        <v>0</v>
      </c>
      <c r="J402" s="144"/>
      <c r="K402" s="145">
        <f>ROUND(E402*J402,2)</f>
        <v>0</v>
      </c>
      <c r="L402" s="145">
        <v>21</v>
      </c>
      <c r="M402" s="145">
        <f>G402*(1+L402/100)</f>
        <v>0</v>
      </c>
      <c r="N402" s="143">
        <v>1.9000000000000001E-4</v>
      </c>
      <c r="O402" s="143">
        <f>ROUND(E402*N402,2)</f>
        <v>0.04</v>
      </c>
      <c r="P402" s="143">
        <v>0</v>
      </c>
      <c r="Q402" s="143">
        <f>ROUND(E402*P402,2)</f>
        <v>0</v>
      </c>
      <c r="R402" s="145" t="s">
        <v>275</v>
      </c>
      <c r="S402" s="145" t="s">
        <v>123</v>
      </c>
      <c r="T402" s="146" t="s">
        <v>123</v>
      </c>
      <c r="U402" s="133">
        <v>0.19600000000000001</v>
      </c>
      <c r="V402" s="133">
        <f>ROUND(E402*U402,2)</f>
        <v>40.68</v>
      </c>
      <c r="W402" s="133"/>
      <c r="X402" s="133" t="s">
        <v>124</v>
      </c>
      <c r="Y402" s="133" t="s">
        <v>125</v>
      </c>
      <c r="Z402" s="127"/>
      <c r="AA402" s="127"/>
      <c r="AB402" s="127"/>
      <c r="AC402" s="127"/>
      <c r="AD402" s="127"/>
      <c r="AE402" s="127"/>
      <c r="AF402" s="127"/>
      <c r="AG402" s="127" t="s">
        <v>126</v>
      </c>
      <c r="AH402" s="127"/>
      <c r="AI402" s="127"/>
      <c r="AJ402" s="127"/>
      <c r="AK402" s="127"/>
      <c r="AL402" s="127"/>
      <c r="AM402" s="127"/>
      <c r="AN402" s="127"/>
      <c r="AO402" s="127"/>
      <c r="AP402" s="127"/>
      <c r="AQ402" s="127"/>
      <c r="AR402" s="127"/>
      <c r="AS402" s="127"/>
      <c r="AT402" s="127"/>
      <c r="AU402" s="127"/>
      <c r="AV402" s="127"/>
      <c r="AW402" s="127"/>
      <c r="AX402" s="127"/>
      <c r="AY402" s="127"/>
      <c r="AZ402" s="127"/>
      <c r="BA402" s="127"/>
      <c r="BB402" s="127"/>
      <c r="BC402" s="127"/>
      <c r="BD402" s="127"/>
      <c r="BE402" s="127"/>
      <c r="BF402" s="127"/>
      <c r="BG402" s="127"/>
      <c r="BH402" s="127"/>
    </row>
    <row r="403" spans="1:60" outlineLevel="2" x14ac:dyDescent="0.2">
      <c r="A403" s="130"/>
      <c r="B403" s="131"/>
      <c r="C403" s="332" t="s">
        <v>523</v>
      </c>
      <c r="D403" s="333"/>
      <c r="E403" s="334">
        <v>207.53039999999999</v>
      </c>
      <c r="F403" s="335"/>
      <c r="G403" s="335"/>
      <c r="H403" s="133"/>
      <c r="I403" s="133"/>
      <c r="J403" s="133"/>
      <c r="K403" s="133"/>
      <c r="L403" s="133"/>
      <c r="M403" s="133"/>
      <c r="N403" s="132"/>
      <c r="O403" s="132"/>
      <c r="P403" s="132"/>
      <c r="Q403" s="132"/>
      <c r="R403" s="133"/>
      <c r="S403" s="133"/>
      <c r="T403" s="133"/>
      <c r="U403" s="133"/>
      <c r="V403" s="133"/>
      <c r="W403" s="133"/>
      <c r="X403" s="133"/>
      <c r="Y403" s="133"/>
      <c r="Z403" s="127"/>
      <c r="AA403" s="127"/>
      <c r="AB403" s="127"/>
      <c r="AC403" s="127"/>
      <c r="AD403" s="127"/>
      <c r="AE403" s="127"/>
      <c r="AF403" s="127"/>
      <c r="AG403" s="127" t="s">
        <v>130</v>
      </c>
      <c r="AH403" s="127">
        <v>0</v>
      </c>
      <c r="AI403" s="127"/>
      <c r="AJ403" s="127"/>
      <c r="AK403" s="127"/>
      <c r="AL403" s="127"/>
      <c r="AM403" s="127"/>
      <c r="AN403" s="127"/>
      <c r="AO403" s="127"/>
      <c r="AP403" s="127"/>
      <c r="AQ403" s="127"/>
      <c r="AR403" s="127"/>
      <c r="AS403" s="127"/>
      <c r="AT403" s="127"/>
      <c r="AU403" s="127"/>
      <c r="AV403" s="127"/>
      <c r="AW403" s="127"/>
      <c r="AX403" s="127"/>
      <c r="AY403" s="127"/>
      <c r="AZ403" s="127"/>
      <c r="BA403" s="127"/>
      <c r="BB403" s="127"/>
      <c r="BC403" s="127"/>
      <c r="BD403" s="127"/>
      <c r="BE403" s="127"/>
      <c r="BF403" s="127"/>
      <c r="BG403" s="127"/>
      <c r="BH403" s="127"/>
    </row>
    <row r="404" spans="1:60" outlineLevel="2" x14ac:dyDescent="0.2">
      <c r="A404" s="130"/>
      <c r="B404" s="131"/>
      <c r="C404" s="320"/>
      <c r="D404" s="321"/>
      <c r="E404" s="321"/>
      <c r="F404" s="321"/>
      <c r="G404" s="321"/>
      <c r="H404" s="133"/>
      <c r="I404" s="133"/>
      <c r="J404" s="133"/>
      <c r="K404" s="133"/>
      <c r="L404" s="133"/>
      <c r="M404" s="133"/>
      <c r="N404" s="132"/>
      <c r="O404" s="132"/>
      <c r="P404" s="132"/>
      <c r="Q404" s="132"/>
      <c r="R404" s="133"/>
      <c r="S404" s="133"/>
      <c r="T404" s="133"/>
      <c r="U404" s="133"/>
      <c r="V404" s="133"/>
      <c r="W404" s="133"/>
      <c r="X404" s="133"/>
      <c r="Y404" s="133"/>
      <c r="Z404" s="127"/>
      <c r="AA404" s="127"/>
      <c r="AB404" s="127"/>
      <c r="AC404" s="127"/>
      <c r="AD404" s="127"/>
      <c r="AE404" s="127"/>
      <c r="AF404" s="127"/>
      <c r="AG404" s="127" t="s">
        <v>131</v>
      </c>
      <c r="AH404" s="127"/>
      <c r="AI404" s="127"/>
      <c r="AJ404" s="127"/>
      <c r="AK404" s="127"/>
      <c r="AL404" s="127"/>
      <c r="AM404" s="127"/>
      <c r="AN404" s="127"/>
      <c r="AO404" s="127"/>
      <c r="AP404" s="127"/>
      <c r="AQ404" s="127"/>
      <c r="AR404" s="127"/>
      <c r="AS404" s="127"/>
      <c r="AT404" s="127"/>
      <c r="AU404" s="127"/>
      <c r="AV404" s="127"/>
      <c r="AW404" s="127"/>
      <c r="AX404" s="127"/>
      <c r="AY404" s="127"/>
      <c r="AZ404" s="127"/>
      <c r="BA404" s="127"/>
      <c r="BB404" s="127"/>
      <c r="BC404" s="127"/>
      <c r="BD404" s="127"/>
      <c r="BE404" s="127"/>
      <c r="BF404" s="127"/>
      <c r="BG404" s="127"/>
      <c r="BH404" s="127"/>
    </row>
    <row r="405" spans="1:60" ht="22.5" outlineLevel="1" x14ac:dyDescent="0.2">
      <c r="A405" s="141">
        <v>102</v>
      </c>
      <c r="B405" s="142" t="s">
        <v>524</v>
      </c>
      <c r="C405" s="326" t="s">
        <v>525</v>
      </c>
      <c r="D405" s="327" t="s">
        <v>148</v>
      </c>
      <c r="E405" s="328">
        <v>105.8</v>
      </c>
      <c r="F405" s="144"/>
      <c r="G405" s="329">
        <f>ROUND(E405*F405,2)</f>
        <v>0</v>
      </c>
      <c r="H405" s="144"/>
      <c r="I405" s="145">
        <f>ROUND(E405*H405,2)</f>
        <v>0</v>
      </c>
      <c r="J405" s="144"/>
      <c r="K405" s="145">
        <f>ROUND(E405*J405,2)</f>
        <v>0</v>
      </c>
      <c r="L405" s="145">
        <v>21</v>
      </c>
      <c r="M405" s="145">
        <f>G405*(1+L405/100)</f>
        <v>0</v>
      </c>
      <c r="N405" s="143">
        <v>3.7799999999999999E-3</v>
      </c>
      <c r="O405" s="143">
        <f>ROUND(E405*N405,2)</f>
        <v>0.4</v>
      </c>
      <c r="P405" s="143">
        <v>0</v>
      </c>
      <c r="Q405" s="143">
        <f>ROUND(E405*P405,2)</f>
        <v>0</v>
      </c>
      <c r="R405" s="145" t="s">
        <v>526</v>
      </c>
      <c r="S405" s="145" t="s">
        <v>123</v>
      </c>
      <c r="T405" s="146" t="s">
        <v>123</v>
      </c>
      <c r="U405" s="133">
        <v>0.42403000000000002</v>
      </c>
      <c r="V405" s="133">
        <f>ROUND(E405*U405,2)</f>
        <v>44.86</v>
      </c>
      <c r="W405" s="133"/>
      <c r="X405" s="133" t="s">
        <v>154</v>
      </c>
      <c r="Y405" s="133" t="s">
        <v>125</v>
      </c>
      <c r="Z405" s="127"/>
      <c r="AA405" s="127"/>
      <c r="AB405" s="127"/>
      <c r="AC405" s="127"/>
      <c r="AD405" s="127"/>
      <c r="AE405" s="127"/>
      <c r="AF405" s="127"/>
      <c r="AG405" s="127" t="s">
        <v>155</v>
      </c>
      <c r="AH405" s="127"/>
      <c r="AI405" s="127"/>
      <c r="AJ405" s="127"/>
      <c r="AK405" s="127"/>
      <c r="AL405" s="127"/>
      <c r="AM405" s="127"/>
      <c r="AN405" s="127"/>
      <c r="AO405" s="127"/>
      <c r="AP405" s="127"/>
      <c r="AQ405" s="127"/>
      <c r="AR405" s="127"/>
      <c r="AS405" s="127"/>
      <c r="AT405" s="127"/>
      <c r="AU405" s="127"/>
      <c r="AV405" s="127"/>
      <c r="AW405" s="127"/>
      <c r="AX405" s="127"/>
      <c r="AY405" s="127"/>
      <c r="AZ405" s="127"/>
      <c r="BA405" s="127"/>
      <c r="BB405" s="127"/>
      <c r="BC405" s="127"/>
      <c r="BD405" s="127"/>
      <c r="BE405" s="127"/>
      <c r="BF405" s="127"/>
      <c r="BG405" s="127"/>
      <c r="BH405" s="127"/>
    </row>
    <row r="406" spans="1:60" ht="22.5" outlineLevel="2" x14ac:dyDescent="0.2">
      <c r="A406" s="130"/>
      <c r="B406" s="131"/>
      <c r="C406" s="338" t="s">
        <v>527</v>
      </c>
      <c r="D406" s="339"/>
      <c r="E406" s="339"/>
      <c r="F406" s="339"/>
      <c r="G406" s="339"/>
      <c r="H406" s="133"/>
      <c r="I406" s="133"/>
      <c r="J406" s="133"/>
      <c r="K406" s="133"/>
      <c r="L406" s="133"/>
      <c r="M406" s="133"/>
      <c r="N406" s="132"/>
      <c r="O406" s="132"/>
      <c r="P406" s="132"/>
      <c r="Q406" s="132"/>
      <c r="R406" s="133"/>
      <c r="S406" s="133"/>
      <c r="T406" s="133"/>
      <c r="U406" s="133"/>
      <c r="V406" s="133"/>
      <c r="W406" s="133"/>
      <c r="X406" s="133"/>
      <c r="Y406" s="133"/>
      <c r="Z406" s="127"/>
      <c r="AA406" s="127"/>
      <c r="AB406" s="127"/>
      <c r="AC406" s="127"/>
      <c r="AD406" s="127"/>
      <c r="AE406" s="127"/>
      <c r="AF406" s="127"/>
      <c r="AG406" s="127" t="s">
        <v>144</v>
      </c>
      <c r="AH406" s="127"/>
      <c r="AI406" s="127"/>
      <c r="AJ406" s="127"/>
      <c r="AK406" s="127"/>
      <c r="AL406" s="127"/>
      <c r="AM406" s="127"/>
      <c r="AN406" s="127"/>
      <c r="AO406" s="127"/>
      <c r="AP406" s="127"/>
      <c r="AQ406" s="127"/>
      <c r="AR406" s="127"/>
      <c r="AS406" s="127"/>
      <c r="AT406" s="127"/>
      <c r="AU406" s="127"/>
      <c r="AV406" s="127"/>
      <c r="AW406" s="127"/>
      <c r="AX406" s="127"/>
      <c r="AY406" s="127"/>
      <c r="AZ406" s="127"/>
      <c r="BA406" s="147" t="str">
        <f>C406</f>
        <v>Nanesení hydroizolační stěrky ve dvou vrstvách. Vlepení těsnicí pásky do spoje podlaha-stěna, přitlačení a uhlazení, přetažení pásky další vrstvou izolační stěrky.</v>
      </c>
      <c r="BB406" s="127"/>
      <c r="BC406" s="127"/>
      <c r="BD406" s="127"/>
      <c r="BE406" s="127"/>
      <c r="BF406" s="127"/>
      <c r="BG406" s="127"/>
      <c r="BH406" s="127"/>
    </row>
    <row r="407" spans="1:60" outlineLevel="2" x14ac:dyDescent="0.2">
      <c r="A407" s="130"/>
      <c r="B407" s="131"/>
      <c r="C407" s="332" t="s">
        <v>528</v>
      </c>
      <c r="D407" s="333"/>
      <c r="E407" s="334">
        <v>102.95</v>
      </c>
      <c r="F407" s="335"/>
      <c r="G407" s="335"/>
      <c r="H407" s="133"/>
      <c r="I407" s="133"/>
      <c r="J407" s="133"/>
      <c r="K407" s="133"/>
      <c r="L407" s="133"/>
      <c r="M407" s="133"/>
      <c r="N407" s="132"/>
      <c r="O407" s="132"/>
      <c r="P407" s="132"/>
      <c r="Q407" s="132"/>
      <c r="R407" s="133"/>
      <c r="S407" s="133"/>
      <c r="T407" s="133"/>
      <c r="U407" s="133"/>
      <c r="V407" s="133"/>
      <c r="W407" s="133"/>
      <c r="X407" s="133"/>
      <c r="Y407" s="133"/>
      <c r="Z407" s="127"/>
      <c r="AA407" s="127"/>
      <c r="AB407" s="127"/>
      <c r="AC407" s="127"/>
      <c r="AD407" s="127"/>
      <c r="AE407" s="127"/>
      <c r="AF407" s="127"/>
      <c r="AG407" s="127" t="s">
        <v>130</v>
      </c>
      <c r="AH407" s="127">
        <v>0</v>
      </c>
      <c r="AI407" s="127"/>
      <c r="AJ407" s="127"/>
      <c r="AK407" s="127"/>
      <c r="AL407" s="127"/>
      <c r="AM407" s="127"/>
      <c r="AN407" s="127"/>
      <c r="AO407" s="127"/>
      <c r="AP407" s="127"/>
      <c r="AQ407" s="127"/>
      <c r="AR407" s="127"/>
      <c r="AS407" s="127"/>
      <c r="AT407" s="127"/>
      <c r="AU407" s="127"/>
      <c r="AV407" s="127"/>
      <c r="AW407" s="127"/>
      <c r="AX407" s="127"/>
      <c r="AY407" s="127"/>
      <c r="AZ407" s="127"/>
      <c r="BA407" s="127"/>
      <c r="BB407" s="127"/>
      <c r="BC407" s="127"/>
      <c r="BD407" s="127"/>
      <c r="BE407" s="127"/>
      <c r="BF407" s="127"/>
      <c r="BG407" s="127"/>
      <c r="BH407" s="127"/>
    </row>
    <row r="408" spans="1:60" outlineLevel="3" x14ac:dyDescent="0.2">
      <c r="A408" s="130"/>
      <c r="B408" s="131"/>
      <c r="C408" s="332" t="s">
        <v>529</v>
      </c>
      <c r="D408" s="333"/>
      <c r="E408" s="334">
        <v>2.85</v>
      </c>
      <c r="F408" s="335"/>
      <c r="G408" s="335"/>
      <c r="H408" s="133"/>
      <c r="I408" s="133"/>
      <c r="J408" s="133"/>
      <c r="K408" s="133"/>
      <c r="L408" s="133"/>
      <c r="M408" s="133"/>
      <c r="N408" s="132"/>
      <c r="O408" s="132"/>
      <c r="P408" s="132"/>
      <c r="Q408" s="132"/>
      <c r="R408" s="133"/>
      <c r="S408" s="133"/>
      <c r="T408" s="133"/>
      <c r="U408" s="133"/>
      <c r="V408" s="133"/>
      <c r="W408" s="133"/>
      <c r="X408" s="133"/>
      <c r="Y408" s="133"/>
      <c r="Z408" s="127"/>
      <c r="AA408" s="127"/>
      <c r="AB408" s="127"/>
      <c r="AC408" s="127"/>
      <c r="AD408" s="127"/>
      <c r="AE408" s="127"/>
      <c r="AF408" s="127"/>
      <c r="AG408" s="127" t="s">
        <v>130</v>
      </c>
      <c r="AH408" s="127">
        <v>0</v>
      </c>
      <c r="AI408" s="127"/>
      <c r="AJ408" s="127"/>
      <c r="AK408" s="127"/>
      <c r="AL408" s="127"/>
      <c r="AM408" s="127"/>
      <c r="AN408" s="127"/>
      <c r="AO408" s="127"/>
      <c r="AP408" s="127"/>
      <c r="AQ408" s="127"/>
      <c r="AR408" s="127"/>
      <c r="AS408" s="127"/>
      <c r="AT408" s="127"/>
      <c r="AU408" s="127"/>
      <c r="AV408" s="127"/>
      <c r="AW408" s="127"/>
      <c r="AX408" s="127"/>
      <c r="AY408" s="127"/>
      <c r="AZ408" s="127"/>
      <c r="BA408" s="127"/>
      <c r="BB408" s="127"/>
      <c r="BC408" s="127"/>
      <c r="BD408" s="127"/>
      <c r="BE408" s="127"/>
      <c r="BF408" s="127"/>
      <c r="BG408" s="127"/>
      <c r="BH408" s="127"/>
    </row>
    <row r="409" spans="1:60" outlineLevel="2" x14ac:dyDescent="0.2">
      <c r="A409" s="130"/>
      <c r="B409" s="131"/>
      <c r="C409" s="320"/>
      <c r="D409" s="321"/>
      <c r="E409" s="321"/>
      <c r="F409" s="321"/>
      <c r="G409" s="321"/>
      <c r="H409" s="133"/>
      <c r="I409" s="133"/>
      <c r="J409" s="133"/>
      <c r="K409" s="133"/>
      <c r="L409" s="133"/>
      <c r="M409" s="133"/>
      <c r="N409" s="132"/>
      <c r="O409" s="132"/>
      <c r="P409" s="132"/>
      <c r="Q409" s="132"/>
      <c r="R409" s="133"/>
      <c r="S409" s="133"/>
      <c r="T409" s="133"/>
      <c r="U409" s="133"/>
      <c r="V409" s="133"/>
      <c r="W409" s="133"/>
      <c r="X409" s="133"/>
      <c r="Y409" s="133"/>
      <c r="Z409" s="127"/>
      <c r="AA409" s="127"/>
      <c r="AB409" s="127"/>
      <c r="AC409" s="127"/>
      <c r="AD409" s="127"/>
      <c r="AE409" s="127"/>
      <c r="AF409" s="127"/>
      <c r="AG409" s="127" t="s">
        <v>131</v>
      </c>
      <c r="AH409" s="127"/>
      <c r="AI409" s="127"/>
      <c r="AJ409" s="127"/>
      <c r="AK409" s="127"/>
      <c r="AL409" s="127"/>
      <c r="AM409" s="127"/>
      <c r="AN409" s="127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7"/>
      <c r="AZ409" s="127"/>
      <c r="BA409" s="127"/>
      <c r="BB409" s="127"/>
      <c r="BC409" s="127"/>
      <c r="BD409" s="127"/>
      <c r="BE409" s="127"/>
      <c r="BF409" s="127"/>
      <c r="BG409" s="127"/>
      <c r="BH409" s="127"/>
    </row>
    <row r="410" spans="1:60" outlineLevel="1" x14ac:dyDescent="0.2">
      <c r="A410" s="141">
        <v>103</v>
      </c>
      <c r="B410" s="142" t="s">
        <v>530</v>
      </c>
      <c r="C410" s="326" t="s">
        <v>531</v>
      </c>
      <c r="D410" s="327" t="s">
        <v>148</v>
      </c>
      <c r="E410" s="328">
        <v>97.835759999999993</v>
      </c>
      <c r="F410" s="144"/>
      <c r="G410" s="329">
        <f>ROUND(E410*F410,2)</f>
        <v>0</v>
      </c>
      <c r="H410" s="144"/>
      <c r="I410" s="145">
        <f>ROUND(E410*H410,2)</f>
        <v>0</v>
      </c>
      <c r="J410" s="144"/>
      <c r="K410" s="145">
        <f>ROUND(E410*J410,2)</f>
        <v>0</v>
      </c>
      <c r="L410" s="145">
        <v>21</v>
      </c>
      <c r="M410" s="145">
        <f>G410*(1+L410/100)</f>
        <v>0</v>
      </c>
      <c r="N410" s="143">
        <v>8.0000000000000004E-4</v>
      </c>
      <c r="O410" s="143">
        <f>ROUND(E410*N410,2)</f>
        <v>0.08</v>
      </c>
      <c r="P410" s="143">
        <v>0</v>
      </c>
      <c r="Q410" s="143">
        <f>ROUND(E410*P410,2)</f>
        <v>0</v>
      </c>
      <c r="R410" s="145" t="s">
        <v>187</v>
      </c>
      <c r="S410" s="145" t="s">
        <v>123</v>
      </c>
      <c r="T410" s="146" t="s">
        <v>123</v>
      </c>
      <c r="U410" s="133">
        <v>0</v>
      </c>
      <c r="V410" s="133">
        <f>ROUND(E410*U410,2)</f>
        <v>0</v>
      </c>
      <c r="W410" s="133"/>
      <c r="X410" s="133" t="s">
        <v>188</v>
      </c>
      <c r="Y410" s="133" t="s">
        <v>125</v>
      </c>
      <c r="Z410" s="127"/>
      <c r="AA410" s="127"/>
      <c r="AB410" s="127"/>
      <c r="AC410" s="127"/>
      <c r="AD410" s="127"/>
      <c r="AE410" s="127"/>
      <c r="AF410" s="127"/>
      <c r="AG410" s="127" t="s">
        <v>189</v>
      </c>
      <c r="AH410" s="127"/>
      <c r="AI410" s="127"/>
      <c r="AJ410" s="127"/>
      <c r="AK410" s="127"/>
      <c r="AL410" s="127"/>
      <c r="AM410" s="127"/>
      <c r="AN410" s="127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7"/>
      <c r="AZ410" s="127"/>
      <c r="BA410" s="127"/>
      <c r="BB410" s="127"/>
      <c r="BC410" s="127"/>
      <c r="BD410" s="127"/>
      <c r="BE410" s="127"/>
      <c r="BF410" s="127"/>
      <c r="BG410" s="127"/>
      <c r="BH410" s="127"/>
    </row>
    <row r="411" spans="1:60" outlineLevel="2" x14ac:dyDescent="0.2">
      <c r="A411" s="130"/>
      <c r="B411" s="131"/>
      <c r="C411" s="332" t="s">
        <v>532</v>
      </c>
      <c r="D411" s="333"/>
      <c r="E411" s="334">
        <v>97.835759999999993</v>
      </c>
      <c r="F411" s="335"/>
      <c r="G411" s="335"/>
      <c r="H411" s="133"/>
      <c r="I411" s="133"/>
      <c r="J411" s="133"/>
      <c r="K411" s="133"/>
      <c r="L411" s="133"/>
      <c r="M411" s="133"/>
      <c r="N411" s="132"/>
      <c r="O411" s="132"/>
      <c r="P411" s="132"/>
      <c r="Q411" s="132"/>
      <c r="R411" s="133"/>
      <c r="S411" s="133"/>
      <c r="T411" s="133"/>
      <c r="U411" s="133"/>
      <c r="V411" s="133"/>
      <c r="W411" s="133"/>
      <c r="X411" s="133"/>
      <c r="Y411" s="133"/>
      <c r="Z411" s="127"/>
      <c r="AA411" s="127"/>
      <c r="AB411" s="127"/>
      <c r="AC411" s="127"/>
      <c r="AD411" s="127"/>
      <c r="AE411" s="127"/>
      <c r="AF411" s="127"/>
      <c r="AG411" s="127" t="s">
        <v>130</v>
      </c>
      <c r="AH411" s="127">
        <v>0</v>
      </c>
      <c r="AI411" s="127"/>
      <c r="AJ411" s="127"/>
      <c r="AK411" s="127"/>
      <c r="AL411" s="127"/>
      <c r="AM411" s="127"/>
      <c r="AN411" s="127"/>
      <c r="AO411" s="127"/>
      <c r="AP411" s="127"/>
      <c r="AQ411" s="127"/>
      <c r="AR411" s="127"/>
      <c r="AS411" s="127"/>
      <c r="AT411" s="127"/>
      <c r="AU411" s="127"/>
      <c r="AV411" s="127"/>
      <c r="AW411" s="127"/>
      <c r="AX411" s="127"/>
      <c r="AY411" s="127"/>
      <c r="AZ411" s="127"/>
      <c r="BA411" s="127"/>
      <c r="BB411" s="127"/>
      <c r="BC411" s="127"/>
      <c r="BD411" s="127"/>
      <c r="BE411" s="127"/>
      <c r="BF411" s="127"/>
      <c r="BG411" s="127"/>
      <c r="BH411" s="127"/>
    </row>
    <row r="412" spans="1:60" outlineLevel="2" x14ac:dyDescent="0.2">
      <c r="A412" s="130"/>
      <c r="B412" s="131"/>
      <c r="C412" s="320"/>
      <c r="D412" s="321"/>
      <c r="E412" s="321"/>
      <c r="F412" s="321"/>
      <c r="G412" s="321"/>
      <c r="H412" s="133"/>
      <c r="I412" s="133"/>
      <c r="J412" s="133"/>
      <c r="K412" s="133"/>
      <c r="L412" s="133"/>
      <c r="M412" s="133"/>
      <c r="N412" s="132"/>
      <c r="O412" s="132"/>
      <c r="P412" s="132"/>
      <c r="Q412" s="132"/>
      <c r="R412" s="133"/>
      <c r="S412" s="133"/>
      <c r="T412" s="133"/>
      <c r="U412" s="133"/>
      <c r="V412" s="133"/>
      <c r="W412" s="133"/>
      <c r="X412" s="133"/>
      <c r="Y412" s="133"/>
      <c r="Z412" s="127"/>
      <c r="AA412" s="127"/>
      <c r="AB412" s="127"/>
      <c r="AC412" s="127"/>
      <c r="AD412" s="127"/>
      <c r="AE412" s="127"/>
      <c r="AF412" s="127"/>
      <c r="AG412" s="127" t="s">
        <v>131</v>
      </c>
      <c r="AH412" s="127"/>
      <c r="AI412" s="127"/>
      <c r="AJ412" s="127"/>
      <c r="AK412" s="127"/>
      <c r="AL412" s="127"/>
      <c r="AM412" s="127"/>
      <c r="AN412" s="127"/>
      <c r="AO412" s="127"/>
      <c r="AP412" s="127"/>
      <c r="AQ412" s="127"/>
      <c r="AR412" s="127"/>
      <c r="AS412" s="127"/>
      <c r="AT412" s="127"/>
      <c r="AU412" s="127"/>
      <c r="AV412" s="127"/>
      <c r="AW412" s="127"/>
      <c r="AX412" s="127"/>
      <c r="AY412" s="127"/>
      <c r="AZ412" s="127"/>
      <c r="BA412" s="127"/>
      <c r="BB412" s="127"/>
      <c r="BC412" s="127"/>
      <c r="BD412" s="127"/>
      <c r="BE412" s="127"/>
      <c r="BF412" s="127"/>
      <c r="BG412" s="127"/>
      <c r="BH412" s="127"/>
    </row>
    <row r="413" spans="1:60" ht="22.5" outlineLevel="1" x14ac:dyDescent="0.2">
      <c r="A413" s="141">
        <v>104</v>
      </c>
      <c r="B413" s="142" t="s">
        <v>185</v>
      </c>
      <c r="C413" s="326" t="s">
        <v>186</v>
      </c>
      <c r="D413" s="327" t="s">
        <v>148</v>
      </c>
      <c r="E413" s="328">
        <v>228.28344000000001</v>
      </c>
      <c r="F413" s="144"/>
      <c r="G413" s="329">
        <f>ROUND(E413*F413,2)</f>
        <v>0</v>
      </c>
      <c r="H413" s="144"/>
      <c r="I413" s="145">
        <f>ROUND(E413*H413,2)</f>
        <v>0</v>
      </c>
      <c r="J413" s="144"/>
      <c r="K413" s="145">
        <f>ROUND(E413*J413,2)</f>
        <v>0</v>
      </c>
      <c r="L413" s="145">
        <v>21</v>
      </c>
      <c r="M413" s="145">
        <f>G413*(1+L413/100)</f>
        <v>0</v>
      </c>
      <c r="N413" s="143">
        <v>2.9999999999999997E-4</v>
      </c>
      <c r="O413" s="143">
        <f>ROUND(E413*N413,2)</f>
        <v>7.0000000000000007E-2</v>
      </c>
      <c r="P413" s="143">
        <v>0</v>
      </c>
      <c r="Q413" s="143">
        <f>ROUND(E413*P413,2)</f>
        <v>0</v>
      </c>
      <c r="R413" s="145" t="s">
        <v>187</v>
      </c>
      <c r="S413" s="145" t="s">
        <v>123</v>
      </c>
      <c r="T413" s="146" t="s">
        <v>123</v>
      </c>
      <c r="U413" s="133">
        <v>0</v>
      </c>
      <c r="V413" s="133">
        <f>ROUND(E413*U413,2)</f>
        <v>0</v>
      </c>
      <c r="W413" s="133"/>
      <c r="X413" s="133" t="s">
        <v>188</v>
      </c>
      <c r="Y413" s="133" t="s">
        <v>125</v>
      </c>
      <c r="Z413" s="127"/>
      <c r="AA413" s="127"/>
      <c r="AB413" s="127"/>
      <c r="AC413" s="127"/>
      <c r="AD413" s="127"/>
      <c r="AE413" s="127"/>
      <c r="AF413" s="127"/>
      <c r="AG413" s="127" t="s">
        <v>189</v>
      </c>
      <c r="AH413" s="127"/>
      <c r="AI413" s="127"/>
      <c r="AJ413" s="127"/>
      <c r="AK413" s="127"/>
      <c r="AL413" s="127"/>
      <c r="AM413" s="127"/>
      <c r="AN413" s="127"/>
      <c r="AO413" s="127"/>
      <c r="AP413" s="127"/>
      <c r="AQ413" s="127"/>
      <c r="AR413" s="127"/>
      <c r="AS413" s="127"/>
      <c r="AT413" s="127"/>
      <c r="AU413" s="127"/>
      <c r="AV413" s="127"/>
      <c r="AW413" s="127"/>
      <c r="AX413" s="127"/>
      <c r="AY413" s="127"/>
      <c r="AZ413" s="127"/>
      <c r="BA413" s="127"/>
      <c r="BB413" s="127"/>
      <c r="BC413" s="127"/>
      <c r="BD413" s="127"/>
      <c r="BE413" s="127"/>
      <c r="BF413" s="127"/>
      <c r="BG413" s="127"/>
      <c r="BH413" s="127"/>
    </row>
    <row r="414" spans="1:60" outlineLevel="2" x14ac:dyDescent="0.2">
      <c r="A414" s="130"/>
      <c r="B414" s="131"/>
      <c r="C414" s="332" t="s">
        <v>533</v>
      </c>
      <c r="D414" s="333"/>
      <c r="E414" s="334">
        <v>228.28344000000001</v>
      </c>
      <c r="F414" s="335"/>
      <c r="G414" s="335"/>
      <c r="H414" s="133"/>
      <c r="I414" s="133"/>
      <c r="J414" s="133"/>
      <c r="K414" s="133"/>
      <c r="L414" s="133"/>
      <c r="M414" s="133"/>
      <c r="N414" s="132"/>
      <c r="O414" s="132"/>
      <c r="P414" s="132"/>
      <c r="Q414" s="132"/>
      <c r="R414" s="133"/>
      <c r="S414" s="133"/>
      <c r="T414" s="133"/>
      <c r="U414" s="133"/>
      <c r="V414" s="133"/>
      <c r="W414" s="133"/>
      <c r="X414" s="133"/>
      <c r="Y414" s="133"/>
      <c r="Z414" s="127"/>
      <c r="AA414" s="127"/>
      <c r="AB414" s="127"/>
      <c r="AC414" s="127"/>
      <c r="AD414" s="127"/>
      <c r="AE414" s="127"/>
      <c r="AF414" s="127"/>
      <c r="AG414" s="127" t="s">
        <v>130</v>
      </c>
      <c r="AH414" s="127">
        <v>0</v>
      </c>
      <c r="AI414" s="127"/>
      <c r="AJ414" s="127"/>
      <c r="AK414" s="127"/>
      <c r="AL414" s="127"/>
      <c r="AM414" s="127"/>
      <c r="AN414" s="127"/>
      <c r="AO414" s="127"/>
      <c r="AP414" s="127"/>
      <c r="AQ414" s="127"/>
      <c r="AR414" s="127"/>
      <c r="AS414" s="127"/>
      <c r="AT414" s="127"/>
      <c r="AU414" s="127"/>
      <c r="AV414" s="127"/>
      <c r="AW414" s="127"/>
      <c r="AX414" s="127"/>
      <c r="AY414" s="127"/>
      <c r="AZ414" s="127"/>
      <c r="BA414" s="127"/>
      <c r="BB414" s="127"/>
      <c r="BC414" s="127"/>
      <c r="BD414" s="127"/>
      <c r="BE414" s="127"/>
      <c r="BF414" s="127"/>
      <c r="BG414" s="127"/>
      <c r="BH414" s="127"/>
    </row>
    <row r="415" spans="1:60" outlineLevel="2" x14ac:dyDescent="0.2">
      <c r="A415" s="130"/>
      <c r="B415" s="131"/>
      <c r="C415" s="320"/>
      <c r="D415" s="321"/>
      <c r="E415" s="321"/>
      <c r="F415" s="321"/>
      <c r="G415" s="321"/>
      <c r="H415" s="133"/>
      <c r="I415" s="133"/>
      <c r="J415" s="133"/>
      <c r="K415" s="133"/>
      <c r="L415" s="133"/>
      <c r="M415" s="133"/>
      <c r="N415" s="132"/>
      <c r="O415" s="132"/>
      <c r="P415" s="132"/>
      <c r="Q415" s="132"/>
      <c r="R415" s="133"/>
      <c r="S415" s="133"/>
      <c r="T415" s="133"/>
      <c r="U415" s="133"/>
      <c r="V415" s="133"/>
      <c r="W415" s="133"/>
      <c r="X415" s="133"/>
      <c r="Y415" s="133"/>
      <c r="Z415" s="127"/>
      <c r="AA415" s="127"/>
      <c r="AB415" s="127"/>
      <c r="AC415" s="127"/>
      <c r="AD415" s="127"/>
      <c r="AE415" s="127"/>
      <c r="AF415" s="127"/>
      <c r="AG415" s="127" t="s">
        <v>131</v>
      </c>
      <c r="AH415" s="127"/>
      <c r="AI415" s="127"/>
      <c r="AJ415" s="127"/>
      <c r="AK415" s="127"/>
      <c r="AL415" s="127"/>
      <c r="AM415" s="127"/>
      <c r="AN415" s="127"/>
      <c r="AO415" s="127"/>
      <c r="AP415" s="127"/>
      <c r="AQ415" s="127"/>
      <c r="AR415" s="127"/>
      <c r="AS415" s="127"/>
      <c r="AT415" s="127"/>
      <c r="AU415" s="127"/>
      <c r="AV415" s="127"/>
      <c r="AW415" s="127"/>
      <c r="AX415" s="127"/>
      <c r="AY415" s="127"/>
      <c r="AZ415" s="127"/>
      <c r="BA415" s="127"/>
      <c r="BB415" s="127"/>
      <c r="BC415" s="127"/>
      <c r="BD415" s="127"/>
      <c r="BE415" s="127"/>
      <c r="BF415" s="127"/>
      <c r="BG415" s="127"/>
      <c r="BH415" s="127"/>
    </row>
    <row r="416" spans="1:60" outlineLevel="1" x14ac:dyDescent="0.2">
      <c r="A416" s="141">
        <v>105</v>
      </c>
      <c r="B416" s="142" t="s">
        <v>534</v>
      </c>
      <c r="C416" s="326" t="s">
        <v>535</v>
      </c>
      <c r="D416" s="327" t="s">
        <v>177</v>
      </c>
      <c r="E416" s="328">
        <v>0.20841999999999999</v>
      </c>
      <c r="F416" s="144"/>
      <c r="G416" s="329">
        <f>ROUND(E416*F416,2)</f>
        <v>0</v>
      </c>
      <c r="H416" s="144"/>
      <c r="I416" s="145">
        <f>ROUND(E416*H416,2)</f>
        <v>0</v>
      </c>
      <c r="J416" s="144"/>
      <c r="K416" s="145">
        <f>ROUND(E416*J416,2)</f>
        <v>0</v>
      </c>
      <c r="L416" s="145">
        <v>21</v>
      </c>
      <c r="M416" s="145">
        <f>G416*(1+L416/100)</f>
        <v>0</v>
      </c>
      <c r="N416" s="143">
        <v>0</v>
      </c>
      <c r="O416" s="143">
        <f>ROUND(E416*N416,2)</f>
        <v>0</v>
      </c>
      <c r="P416" s="143">
        <v>0</v>
      </c>
      <c r="Q416" s="143">
        <f>ROUND(E416*P416,2)</f>
        <v>0</v>
      </c>
      <c r="R416" s="145" t="s">
        <v>275</v>
      </c>
      <c r="S416" s="145" t="s">
        <v>123</v>
      </c>
      <c r="T416" s="146" t="s">
        <v>123</v>
      </c>
      <c r="U416" s="133">
        <v>1.5669999999999999</v>
      </c>
      <c r="V416" s="133">
        <f>ROUND(E416*U416,2)</f>
        <v>0.33</v>
      </c>
      <c r="W416" s="133"/>
      <c r="X416" s="133" t="s">
        <v>515</v>
      </c>
      <c r="Y416" s="133" t="s">
        <v>125</v>
      </c>
      <c r="Z416" s="127"/>
      <c r="AA416" s="127"/>
      <c r="AB416" s="127"/>
      <c r="AC416" s="127"/>
      <c r="AD416" s="127"/>
      <c r="AE416" s="127"/>
      <c r="AF416" s="127"/>
      <c r="AG416" s="127" t="s">
        <v>516</v>
      </c>
      <c r="AH416" s="127"/>
      <c r="AI416" s="127"/>
      <c r="AJ416" s="127"/>
      <c r="AK416" s="127"/>
      <c r="AL416" s="127"/>
      <c r="AM416" s="127"/>
      <c r="AN416" s="127"/>
      <c r="AO416" s="127"/>
      <c r="AP416" s="127"/>
      <c r="AQ416" s="127"/>
      <c r="AR416" s="127"/>
      <c r="AS416" s="127"/>
      <c r="AT416" s="127"/>
      <c r="AU416" s="127"/>
      <c r="AV416" s="127"/>
      <c r="AW416" s="127"/>
      <c r="AX416" s="127"/>
      <c r="AY416" s="127"/>
      <c r="AZ416" s="127"/>
      <c r="BA416" s="127"/>
      <c r="BB416" s="127"/>
      <c r="BC416" s="127"/>
      <c r="BD416" s="127"/>
      <c r="BE416" s="127"/>
      <c r="BF416" s="127"/>
      <c r="BG416" s="127"/>
      <c r="BH416" s="127"/>
    </row>
    <row r="417" spans="1:60" outlineLevel="2" x14ac:dyDescent="0.2">
      <c r="A417" s="130"/>
      <c r="B417" s="131"/>
      <c r="C417" s="330" t="s">
        <v>536</v>
      </c>
      <c r="D417" s="331"/>
      <c r="E417" s="331"/>
      <c r="F417" s="331"/>
      <c r="G417" s="331"/>
      <c r="H417" s="133"/>
      <c r="I417" s="133"/>
      <c r="J417" s="133"/>
      <c r="K417" s="133"/>
      <c r="L417" s="133"/>
      <c r="M417" s="133"/>
      <c r="N417" s="132"/>
      <c r="O417" s="132"/>
      <c r="P417" s="132"/>
      <c r="Q417" s="132"/>
      <c r="R417" s="133"/>
      <c r="S417" s="133"/>
      <c r="T417" s="133"/>
      <c r="U417" s="133"/>
      <c r="V417" s="133"/>
      <c r="W417" s="133"/>
      <c r="X417" s="133"/>
      <c r="Y417" s="133"/>
      <c r="Z417" s="127"/>
      <c r="AA417" s="127"/>
      <c r="AB417" s="127"/>
      <c r="AC417" s="127"/>
      <c r="AD417" s="127"/>
      <c r="AE417" s="127"/>
      <c r="AF417" s="127"/>
      <c r="AG417" s="127" t="s">
        <v>128</v>
      </c>
      <c r="AH417" s="127"/>
      <c r="AI417" s="127"/>
      <c r="AJ417" s="127"/>
      <c r="AK417" s="127"/>
      <c r="AL417" s="127"/>
      <c r="AM417" s="127"/>
      <c r="AN417" s="127"/>
      <c r="AO417" s="127"/>
      <c r="AP417" s="127"/>
      <c r="AQ417" s="127"/>
      <c r="AR417" s="127"/>
      <c r="AS417" s="127"/>
      <c r="AT417" s="127"/>
      <c r="AU417" s="127"/>
      <c r="AV417" s="127"/>
      <c r="AW417" s="127"/>
      <c r="AX417" s="127"/>
      <c r="AY417" s="127"/>
      <c r="AZ417" s="127"/>
      <c r="BA417" s="127"/>
      <c r="BB417" s="127"/>
      <c r="BC417" s="127"/>
      <c r="BD417" s="127"/>
      <c r="BE417" s="127"/>
      <c r="BF417" s="127"/>
      <c r="BG417" s="127"/>
      <c r="BH417" s="127"/>
    </row>
    <row r="418" spans="1:60" outlineLevel="2" x14ac:dyDescent="0.2">
      <c r="A418" s="130"/>
      <c r="B418" s="131"/>
      <c r="C418" s="320"/>
      <c r="D418" s="321"/>
      <c r="E418" s="321"/>
      <c r="F418" s="321"/>
      <c r="G418" s="321"/>
      <c r="H418" s="133"/>
      <c r="I418" s="133"/>
      <c r="J418" s="133"/>
      <c r="K418" s="133"/>
      <c r="L418" s="133"/>
      <c r="M418" s="133"/>
      <c r="N418" s="132"/>
      <c r="O418" s="132"/>
      <c r="P418" s="132"/>
      <c r="Q418" s="132"/>
      <c r="R418" s="133"/>
      <c r="S418" s="133"/>
      <c r="T418" s="133"/>
      <c r="U418" s="133"/>
      <c r="V418" s="133"/>
      <c r="W418" s="133"/>
      <c r="X418" s="133"/>
      <c r="Y418" s="133"/>
      <c r="Z418" s="127"/>
      <c r="AA418" s="127"/>
      <c r="AB418" s="127"/>
      <c r="AC418" s="127"/>
      <c r="AD418" s="127"/>
      <c r="AE418" s="127"/>
      <c r="AF418" s="127"/>
      <c r="AG418" s="127" t="s">
        <v>131</v>
      </c>
      <c r="AH418" s="127"/>
      <c r="AI418" s="127"/>
      <c r="AJ418" s="127"/>
      <c r="AK418" s="127"/>
      <c r="AL418" s="127"/>
      <c r="AM418" s="127"/>
      <c r="AN418" s="127"/>
      <c r="AO418" s="127"/>
      <c r="AP418" s="127"/>
      <c r="AQ418" s="127"/>
      <c r="AR418" s="127"/>
      <c r="AS418" s="127"/>
      <c r="AT418" s="127"/>
      <c r="AU418" s="127"/>
      <c r="AV418" s="127"/>
      <c r="AW418" s="127"/>
      <c r="AX418" s="127"/>
      <c r="AY418" s="127"/>
      <c r="AZ418" s="127"/>
      <c r="BA418" s="127"/>
      <c r="BB418" s="127"/>
      <c r="BC418" s="127"/>
      <c r="BD418" s="127"/>
      <c r="BE418" s="127"/>
      <c r="BF418" s="127"/>
      <c r="BG418" s="127"/>
      <c r="BH418" s="127"/>
    </row>
    <row r="419" spans="1:60" x14ac:dyDescent="0.2">
      <c r="A419" s="135" t="s">
        <v>117</v>
      </c>
      <c r="B419" s="136" t="s">
        <v>70</v>
      </c>
      <c r="C419" s="322" t="s">
        <v>71</v>
      </c>
      <c r="D419" s="323"/>
      <c r="E419" s="324"/>
      <c r="F419" s="325"/>
      <c r="G419" s="325">
        <f>SUMIF(AG420:AG429,"&lt;&gt;NOR",G420:G429)</f>
        <v>0</v>
      </c>
      <c r="H419" s="139"/>
      <c r="I419" s="139">
        <f>SUM(I420:I429)</f>
        <v>0</v>
      </c>
      <c r="J419" s="139"/>
      <c r="K419" s="139">
        <f>SUM(K420:K429)</f>
        <v>0</v>
      </c>
      <c r="L419" s="139"/>
      <c r="M419" s="139">
        <f>SUM(M420:M429)</f>
        <v>0</v>
      </c>
      <c r="N419" s="138"/>
      <c r="O419" s="138">
        <f>SUM(O420:O429)</f>
        <v>0.06</v>
      </c>
      <c r="P419" s="138"/>
      <c r="Q419" s="138">
        <f>SUM(Q420:Q429)</f>
        <v>0</v>
      </c>
      <c r="R419" s="139"/>
      <c r="S419" s="139"/>
      <c r="T419" s="140"/>
      <c r="U419" s="134"/>
      <c r="V419" s="134">
        <f>SUM(V420:V429)</f>
        <v>4.21</v>
      </c>
      <c r="W419" s="134"/>
      <c r="X419" s="134"/>
      <c r="Y419" s="134"/>
      <c r="AG419" t="s">
        <v>118</v>
      </c>
    </row>
    <row r="420" spans="1:60" outlineLevel="1" x14ac:dyDescent="0.2">
      <c r="A420" s="141">
        <v>106</v>
      </c>
      <c r="B420" s="142" t="s">
        <v>537</v>
      </c>
      <c r="C420" s="326" t="s">
        <v>538</v>
      </c>
      <c r="D420" s="327" t="s">
        <v>148</v>
      </c>
      <c r="E420" s="328">
        <v>14.6065</v>
      </c>
      <c r="F420" s="144"/>
      <c r="G420" s="329">
        <f>ROUND(E420*F420,2)</f>
        <v>0</v>
      </c>
      <c r="H420" s="144"/>
      <c r="I420" s="145">
        <f>ROUND(E420*H420,2)</f>
        <v>0</v>
      </c>
      <c r="J420" s="144"/>
      <c r="K420" s="145">
        <f>ROUND(E420*J420,2)</f>
        <v>0</v>
      </c>
      <c r="L420" s="145">
        <v>21</v>
      </c>
      <c r="M420" s="145">
        <f>G420*(1+L420/100)</f>
        <v>0</v>
      </c>
      <c r="N420" s="143">
        <v>3.0000000000000001E-3</v>
      </c>
      <c r="O420" s="143">
        <f>ROUND(E420*N420,2)</f>
        <v>0.04</v>
      </c>
      <c r="P420" s="143">
        <v>0</v>
      </c>
      <c r="Q420" s="143">
        <f>ROUND(E420*P420,2)</f>
        <v>0</v>
      </c>
      <c r="R420" s="145" t="s">
        <v>539</v>
      </c>
      <c r="S420" s="145" t="s">
        <v>123</v>
      </c>
      <c r="T420" s="146" t="s">
        <v>123</v>
      </c>
      <c r="U420" s="133">
        <v>0.28000000000000003</v>
      </c>
      <c r="V420" s="133">
        <f>ROUND(E420*U420,2)</f>
        <v>4.09</v>
      </c>
      <c r="W420" s="133"/>
      <c r="X420" s="133" t="s">
        <v>124</v>
      </c>
      <c r="Y420" s="133" t="s">
        <v>125</v>
      </c>
      <c r="Z420" s="127"/>
      <c r="AA420" s="127"/>
      <c r="AB420" s="127"/>
      <c r="AC420" s="127"/>
      <c r="AD420" s="127"/>
      <c r="AE420" s="127"/>
      <c r="AF420" s="127"/>
      <c r="AG420" s="127" t="s">
        <v>126</v>
      </c>
      <c r="AH420" s="127"/>
      <c r="AI420" s="127"/>
      <c r="AJ420" s="127"/>
      <c r="AK420" s="127"/>
      <c r="AL420" s="127"/>
      <c r="AM420" s="127"/>
      <c r="AN420" s="127"/>
      <c r="AO420" s="127"/>
      <c r="AP420" s="127"/>
      <c r="AQ420" s="127"/>
      <c r="AR420" s="127"/>
      <c r="AS420" s="127"/>
      <c r="AT420" s="127"/>
      <c r="AU420" s="127"/>
      <c r="AV420" s="127"/>
      <c r="AW420" s="127"/>
      <c r="AX420" s="127"/>
      <c r="AY420" s="127"/>
      <c r="AZ420" s="127"/>
      <c r="BA420" s="127"/>
      <c r="BB420" s="127"/>
      <c r="BC420" s="127"/>
      <c r="BD420" s="127"/>
      <c r="BE420" s="127"/>
      <c r="BF420" s="127"/>
      <c r="BG420" s="127"/>
      <c r="BH420" s="127"/>
    </row>
    <row r="421" spans="1:60" outlineLevel="2" x14ac:dyDescent="0.2">
      <c r="A421" s="130"/>
      <c r="B421" s="131"/>
      <c r="C421" s="338" t="s">
        <v>540</v>
      </c>
      <c r="D421" s="339"/>
      <c r="E421" s="339"/>
      <c r="F421" s="339"/>
      <c r="G421" s="339"/>
      <c r="H421" s="133"/>
      <c r="I421" s="133"/>
      <c r="J421" s="133"/>
      <c r="K421" s="133"/>
      <c r="L421" s="133"/>
      <c r="M421" s="133"/>
      <c r="N421" s="132"/>
      <c r="O421" s="132"/>
      <c r="P421" s="132"/>
      <c r="Q421" s="132"/>
      <c r="R421" s="133"/>
      <c r="S421" s="133"/>
      <c r="T421" s="133"/>
      <c r="U421" s="133"/>
      <c r="V421" s="133"/>
      <c r="W421" s="133"/>
      <c r="X421" s="133"/>
      <c r="Y421" s="133"/>
      <c r="Z421" s="127"/>
      <c r="AA421" s="127"/>
      <c r="AB421" s="127"/>
      <c r="AC421" s="127"/>
      <c r="AD421" s="127"/>
      <c r="AE421" s="127"/>
      <c r="AF421" s="127"/>
      <c r="AG421" s="127" t="s">
        <v>144</v>
      </c>
      <c r="AH421" s="127"/>
      <c r="AI421" s="127"/>
      <c r="AJ421" s="127"/>
      <c r="AK421" s="127"/>
      <c r="AL421" s="127"/>
      <c r="AM421" s="127"/>
      <c r="AN421" s="127"/>
      <c r="AO421" s="127"/>
      <c r="AP421" s="127"/>
      <c r="AQ421" s="127"/>
      <c r="AR421" s="127"/>
      <c r="AS421" s="127"/>
      <c r="AT421" s="127"/>
      <c r="AU421" s="127"/>
      <c r="AV421" s="127"/>
      <c r="AW421" s="127"/>
      <c r="AX421" s="127"/>
      <c r="AY421" s="127"/>
      <c r="AZ421" s="127"/>
      <c r="BA421" s="147" t="str">
        <f>C421</f>
        <v>Očištění povrchu stěny od prachu, nařezání izolačních desek na požadovaný rozměr, nanesení lepicího tmelu, osazení desek.</v>
      </c>
      <c r="BB421" s="127"/>
      <c r="BC421" s="127"/>
      <c r="BD421" s="127"/>
      <c r="BE421" s="127"/>
      <c r="BF421" s="127"/>
      <c r="BG421" s="127"/>
      <c r="BH421" s="127"/>
    </row>
    <row r="422" spans="1:60" outlineLevel="2" x14ac:dyDescent="0.2">
      <c r="A422" s="130"/>
      <c r="B422" s="131"/>
      <c r="C422" s="332" t="s">
        <v>541</v>
      </c>
      <c r="D422" s="333"/>
      <c r="E422" s="334">
        <v>14.6065</v>
      </c>
      <c r="F422" s="335"/>
      <c r="G422" s="335"/>
      <c r="H422" s="133"/>
      <c r="I422" s="133"/>
      <c r="J422" s="133"/>
      <c r="K422" s="133"/>
      <c r="L422" s="133"/>
      <c r="M422" s="133"/>
      <c r="N422" s="132"/>
      <c r="O422" s="132"/>
      <c r="P422" s="132"/>
      <c r="Q422" s="132"/>
      <c r="R422" s="133"/>
      <c r="S422" s="133"/>
      <c r="T422" s="133"/>
      <c r="U422" s="133"/>
      <c r="V422" s="133"/>
      <c r="W422" s="133"/>
      <c r="X422" s="133"/>
      <c r="Y422" s="133"/>
      <c r="Z422" s="127"/>
      <c r="AA422" s="127"/>
      <c r="AB422" s="127"/>
      <c r="AC422" s="127"/>
      <c r="AD422" s="127"/>
      <c r="AE422" s="127"/>
      <c r="AF422" s="127"/>
      <c r="AG422" s="127" t="s">
        <v>130</v>
      </c>
      <c r="AH422" s="127">
        <v>0</v>
      </c>
      <c r="AI422" s="127"/>
      <c r="AJ422" s="127"/>
      <c r="AK422" s="127"/>
      <c r="AL422" s="127"/>
      <c r="AM422" s="127"/>
      <c r="AN422" s="127"/>
      <c r="AO422" s="127"/>
      <c r="AP422" s="127"/>
      <c r="AQ422" s="127"/>
      <c r="AR422" s="127"/>
      <c r="AS422" s="127"/>
      <c r="AT422" s="127"/>
      <c r="AU422" s="127"/>
      <c r="AV422" s="127"/>
      <c r="AW422" s="127"/>
      <c r="AX422" s="127"/>
      <c r="AY422" s="127"/>
      <c r="AZ422" s="127"/>
      <c r="BA422" s="127"/>
      <c r="BB422" s="127"/>
      <c r="BC422" s="127"/>
      <c r="BD422" s="127"/>
      <c r="BE422" s="127"/>
      <c r="BF422" s="127"/>
      <c r="BG422" s="127"/>
      <c r="BH422" s="127"/>
    </row>
    <row r="423" spans="1:60" outlineLevel="2" x14ac:dyDescent="0.2">
      <c r="A423" s="130"/>
      <c r="B423" s="131"/>
      <c r="C423" s="320"/>
      <c r="D423" s="321"/>
      <c r="E423" s="321"/>
      <c r="F423" s="321"/>
      <c r="G423" s="321"/>
      <c r="H423" s="133"/>
      <c r="I423" s="133"/>
      <c r="J423" s="133"/>
      <c r="K423" s="133"/>
      <c r="L423" s="133"/>
      <c r="M423" s="133"/>
      <c r="N423" s="132"/>
      <c r="O423" s="132"/>
      <c r="P423" s="132"/>
      <c r="Q423" s="132"/>
      <c r="R423" s="133"/>
      <c r="S423" s="133"/>
      <c r="T423" s="133"/>
      <c r="U423" s="133"/>
      <c r="V423" s="133"/>
      <c r="W423" s="133"/>
      <c r="X423" s="133"/>
      <c r="Y423" s="133"/>
      <c r="Z423" s="127"/>
      <c r="AA423" s="127"/>
      <c r="AB423" s="127"/>
      <c r="AC423" s="127"/>
      <c r="AD423" s="127"/>
      <c r="AE423" s="127"/>
      <c r="AF423" s="127"/>
      <c r="AG423" s="127" t="s">
        <v>131</v>
      </c>
      <c r="AH423" s="127"/>
      <c r="AI423" s="127"/>
      <c r="AJ423" s="127"/>
      <c r="AK423" s="127"/>
      <c r="AL423" s="127"/>
      <c r="AM423" s="127"/>
      <c r="AN423" s="127"/>
      <c r="AO423" s="127"/>
      <c r="AP423" s="127"/>
      <c r="AQ423" s="127"/>
      <c r="AR423" s="127"/>
      <c r="AS423" s="127"/>
      <c r="AT423" s="127"/>
      <c r="AU423" s="127"/>
      <c r="AV423" s="127"/>
      <c r="AW423" s="127"/>
      <c r="AX423" s="127"/>
      <c r="AY423" s="127"/>
      <c r="AZ423" s="127"/>
      <c r="BA423" s="127"/>
      <c r="BB423" s="127"/>
      <c r="BC423" s="127"/>
      <c r="BD423" s="127"/>
      <c r="BE423" s="127"/>
      <c r="BF423" s="127"/>
      <c r="BG423" s="127"/>
      <c r="BH423" s="127"/>
    </row>
    <row r="424" spans="1:60" ht="22.5" outlineLevel="1" x14ac:dyDescent="0.2">
      <c r="A424" s="141">
        <v>107</v>
      </c>
      <c r="B424" s="142" t="s">
        <v>542</v>
      </c>
      <c r="C424" s="326" t="s">
        <v>543</v>
      </c>
      <c r="D424" s="327" t="s">
        <v>148</v>
      </c>
      <c r="E424" s="328">
        <v>16.067150000000002</v>
      </c>
      <c r="F424" s="144"/>
      <c r="G424" s="329">
        <f>ROUND(E424*F424,2)</f>
        <v>0</v>
      </c>
      <c r="H424" s="144"/>
      <c r="I424" s="145">
        <f>ROUND(E424*H424,2)</f>
        <v>0</v>
      </c>
      <c r="J424" s="144"/>
      <c r="K424" s="145">
        <f>ROUND(E424*J424,2)</f>
        <v>0</v>
      </c>
      <c r="L424" s="145">
        <v>21</v>
      </c>
      <c r="M424" s="145">
        <f>G424*(1+L424/100)</f>
        <v>0</v>
      </c>
      <c r="N424" s="143">
        <v>1.5E-3</v>
      </c>
      <c r="O424" s="143">
        <f>ROUND(E424*N424,2)</f>
        <v>0.02</v>
      </c>
      <c r="P424" s="143">
        <v>0</v>
      </c>
      <c r="Q424" s="143">
        <f>ROUND(E424*P424,2)</f>
        <v>0</v>
      </c>
      <c r="R424" s="145" t="s">
        <v>187</v>
      </c>
      <c r="S424" s="145" t="s">
        <v>123</v>
      </c>
      <c r="T424" s="146" t="s">
        <v>123</v>
      </c>
      <c r="U424" s="133">
        <v>0</v>
      </c>
      <c r="V424" s="133">
        <f>ROUND(E424*U424,2)</f>
        <v>0</v>
      </c>
      <c r="W424" s="133"/>
      <c r="X424" s="133" t="s">
        <v>188</v>
      </c>
      <c r="Y424" s="133" t="s">
        <v>125</v>
      </c>
      <c r="Z424" s="127"/>
      <c r="AA424" s="127"/>
      <c r="AB424" s="127"/>
      <c r="AC424" s="127"/>
      <c r="AD424" s="127"/>
      <c r="AE424" s="127"/>
      <c r="AF424" s="127"/>
      <c r="AG424" s="127" t="s">
        <v>189</v>
      </c>
      <c r="AH424" s="127"/>
      <c r="AI424" s="127"/>
      <c r="AJ424" s="127"/>
      <c r="AK424" s="127"/>
      <c r="AL424" s="127"/>
      <c r="AM424" s="127"/>
      <c r="AN424" s="127"/>
      <c r="AO424" s="127"/>
      <c r="AP424" s="127"/>
      <c r="AQ424" s="127"/>
      <c r="AR424" s="127"/>
      <c r="AS424" s="127"/>
      <c r="AT424" s="127"/>
      <c r="AU424" s="127"/>
      <c r="AV424" s="127"/>
      <c r="AW424" s="127"/>
      <c r="AX424" s="127"/>
      <c r="AY424" s="127"/>
      <c r="AZ424" s="127"/>
      <c r="BA424" s="127"/>
      <c r="BB424" s="127"/>
      <c r="BC424" s="127"/>
      <c r="BD424" s="127"/>
      <c r="BE424" s="127"/>
      <c r="BF424" s="127"/>
      <c r="BG424" s="127"/>
      <c r="BH424" s="127"/>
    </row>
    <row r="425" spans="1:60" outlineLevel="2" x14ac:dyDescent="0.2">
      <c r="A425" s="130"/>
      <c r="B425" s="131"/>
      <c r="C425" s="332" t="s">
        <v>544</v>
      </c>
      <c r="D425" s="333"/>
      <c r="E425" s="334">
        <v>16.067150000000002</v>
      </c>
      <c r="F425" s="335"/>
      <c r="G425" s="335"/>
      <c r="H425" s="133"/>
      <c r="I425" s="133"/>
      <c r="J425" s="133"/>
      <c r="K425" s="133"/>
      <c r="L425" s="133"/>
      <c r="M425" s="133"/>
      <c r="N425" s="132"/>
      <c r="O425" s="132"/>
      <c r="P425" s="132"/>
      <c r="Q425" s="132"/>
      <c r="R425" s="133"/>
      <c r="S425" s="133"/>
      <c r="T425" s="133"/>
      <c r="U425" s="133"/>
      <c r="V425" s="133"/>
      <c r="W425" s="133"/>
      <c r="X425" s="133"/>
      <c r="Y425" s="133"/>
      <c r="Z425" s="127"/>
      <c r="AA425" s="127"/>
      <c r="AB425" s="127"/>
      <c r="AC425" s="127"/>
      <c r="AD425" s="127"/>
      <c r="AE425" s="127"/>
      <c r="AF425" s="127"/>
      <c r="AG425" s="127" t="s">
        <v>130</v>
      </c>
      <c r="AH425" s="127">
        <v>0</v>
      </c>
      <c r="AI425" s="127"/>
      <c r="AJ425" s="127"/>
      <c r="AK425" s="127"/>
      <c r="AL425" s="127"/>
      <c r="AM425" s="127"/>
      <c r="AN425" s="127"/>
      <c r="AO425" s="127"/>
      <c r="AP425" s="127"/>
      <c r="AQ425" s="127"/>
      <c r="AR425" s="127"/>
      <c r="AS425" s="127"/>
      <c r="AT425" s="127"/>
      <c r="AU425" s="127"/>
      <c r="AV425" s="127"/>
      <c r="AW425" s="127"/>
      <c r="AX425" s="127"/>
      <c r="AY425" s="127"/>
      <c r="AZ425" s="127"/>
      <c r="BA425" s="127"/>
      <c r="BB425" s="127"/>
      <c r="BC425" s="127"/>
      <c r="BD425" s="127"/>
      <c r="BE425" s="127"/>
      <c r="BF425" s="127"/>
      <c r="BG425" s="127"/>
      <c r="BH425" s="127"/>
    </row>
    <row r="426" spans="1:60" outlineLevel="2" x14ac:dyDescent="0.2">
      <c r="A426" s="130"/>
      <c r="B426" s="131"/>
      <c r="C426" s="320"/>
      <c r="D426" s="321"/>
      <c r="E426" s="321"/>
      <c r="F426" s="321"/>
      <c r="G426" s="321"/>
      <c r="H426" s="133"/>
      <c r="I426" s="133"/>
      <c r="J426" s="133"/>
      <c r="K426" s="133"/>
      <c r="L426" s="133"/>
      <c r="M426" s="133"/>
      <c r="N426" s="132"/>
      <c r="O426" s="132"/>
      <c r="P426" s="132"/>
      <c r="Q426" s="132"/>
      <c r="R426" s="133"/>
      <c r="S426" s="133"/>
      <c r="T426" s="133"/>
      <c r="U426" s="133"/>
      <c r="V426" s="133"/>
      <c r="W426" s="133"/>
      <c r="X426" s="133"/>
      <c r="Y426" s="133"/>
      <c r="Z426" s="127"/>
      <c r="AA426" s="127"/>
      <c r="AB426" s="127"/>
      <c r="AC426" s="127"/>
      <c r="AD426" s="127"/>
      <c r="AE426" s="127"/>
      <c r="AF426" s="127"/>
      <c r="AG426" s="127" t="s">
        <v>131</v>
      </c>
      <c r="AH426" s="127"/>
      <c r="AI426" s="127"/>
      <c r="AJ426" s="127"/>
      <c r="AK426" s="127"/>
      <c r="AL426" s="127"/>
      <c r="AM426" s="127"/>
      <c r="AN426" s="127"/>
      <c r="AO426" s="127"/>
      <c r="AP426" s="127"/>
      <c r="AQ426" s="127"/>
      <c r="AR426" s="127"/>
      <c r="AS426" s="127"/>
      <c r="AT426" s="127"/>
      <c r="AU426" s="127"/>
      <c r="AV426" s="127"/>
      <c r="AW426" s="127"/>
      <c r="AX426" s="127"/>
      <c r="AY426" s="127"/>
      <c r="AZ426" s="127"/>
      <c r="BA426" s="127"/>
      <c r="BB426" s="127"/>
      <c r="BC426" s="127"/>
      <c r="BD426" s="127"/>
      <c r="BE426" s="127"/>
      <c r="BF426" s="127"/>
      <c r="BG426" s="127"/>
      <c r="BH426" s="127"/>
    </row>
    <row r="427" spans="1:60" outlineLevel="1" x14ac:dyDescent="0.2">
      <c r="A427" s="141">
        <v>108</v>
      </c>
      <c r="B427" s="142" t="s">
        <v>545</v>
      </c>
      <c r="C427" s="326" t="s">
        <v>546</v>
      </c>
      <c r="D427" s="327" t="s">
        <v>177</v>
      </c>
      <c r="E427" s="328">
        <v>6.7919999999999994E-2</v>
      </c>
      <c r="F427" s="144"/>
      <c r="G427" s="329">
        <f>ROUND(E427*F427,2)</f>
        <v>0</v>
      </c>
      <c r="H427" s="144"/>
      <c r="I427" s="145">
        <f>ROUND(E427*H427,2)</f>
        <v>0</v>
      </c>
      <c r="J427" s="144"/>
      <c r="K427" s="145">
        <f>ROUND(E427*J427,2)</f>
        <v>0</v>
      </c>
      <c r="L427" s="145">
        <v>21</v>
      </c>
      <c r="M427" s="145">
        <f>G427*(1+L427/100)</f>
        <v>0</v>
      </c>
      <c r="N427" s="143">
        <v>0</v>
      </c>
      <c r="O427" s="143">
        <f>ROUND(E427*N427,2)</f>
        <v>0</v>
      </c>
      <c r="P427" s="143">
        <v>0</v>
      </c>
      <c r="Q427" s="143">
        <f>ROUND(E427*P427,2)</f>
        <v>0</v>
      </c>
      <c r="R427" s="145" t="s">
        <v>539</v>
      </c>
      <c r="S427" s="145" t="s">
        <v>123</v>
      </c>
      <c r="T427" s="146" t="s">
        <v>123</v>
      </c>
      <c r="U427" s="133">
        <v>1.74</v>
      </c>
      <c r="V427" s="133">
        <f>ROUND(E427*U427,2)</f>
        <v>0.12</v>
      </c>
      <c r="W427" s="133"/>
      <c r="X427" s="133" t="s">
        <v>515</v>
      </c>
      <c r="Y427" s="133" t="s">
        <v>125</v>
      </c>
      <c r="Z427" s="127"/>
      <c r="AA427" s="127"/>
      <c r="AB427" s="127"/>
      <c r="AC427" s="127"/>
      <c r="AD427" s="127"/>
      <c r="AE427" s="127"/>
      <c r="AF427" s="127"/>
      <c r="AG427" s="127" t="s">
        <v>516</v>
      </c>
      <c r="AH427" s="127"/>
      <c r="AI427" s="127"/>
      <c r="AJ427" s="127"/>
      <c r="AK427" s="127"/>
      <c r="AL427" s="127"/>
      <c r="AM427" s="127"/>
      <c r="AN427" s="127"/>
      <c r="AO427" s="127"/>
      <c r="AP427" s="127"/>
      <c r="AQ427" s="127"/>
      <c r="AR427" s="127"/>
      <c r="AS427" s="127"/>
      <c r="AT427" s="127"/>
      <c r="AU427" s="127"/>
      <c r="AV427" s="127"/>
      <c r="AW427" s="127"/>
      <c r="AX427" s="127"/>
      <c r="AY427" s="127"/>
      <c r="AZ427" s="127"/>
      <c r="BA427" s="127"/>
      <c r="BB427" s="127"/>
      <c r="BC427" s="127"/>
      <c r="BD427" s="127"/>
      <c r="BE427" s="127"/>
      <c r="BF427" s="127"/>
      <c r="BG427" s="127"/>
      <c r="BH427" s="127"/>
    </row>
    <row r="428" spans="1:60" outlineLevel="2" x14ac:dyDescent="0.2">
      <c r="A428" s="130"/>
      <c r="B428" s="131"/>
      <c r="C428" s="330" t="s">
        <v>547</v>
      </c>
      <c r="D428" s="331"/>
      <c r="E428" s="331"/>
      <c r="F428" s="331"/>
      <c r="G428" s="331"/>
      <c r="H428" s="133"/>
      <c r="I428" s="133"/>
      <c r="J428" s="133"/>
      <c r="K428" s="133"/>
      <c r="L428" s="133"/>
      <c r="M428" s="133"/>
      <c r="N428" s="132"/>
      <c r="O428" s="132"/>
      <c r="P428" s="132"/>
      <c r="Q428" s="132"/>
      <c r="R428" s="133"/>
      <c r="S428" s="133"/>
      <c r="T428" s="133"/>
      <c r="U428" s="133"/>
      <c r="V428" s="133"/>
      <c r="W428" s="133"/>
      <c r="X428" s="133"/>
      <c r="Y428" s="133"/>
      <c r="Z428" s="127"/>
      <c r="AA428" s="127"/>
      <c r="AB428" s="127"/>
      <c r="AC428" s="127"/>
      <c r="AD428" s="127"/>
      <c r="AE428" s="127"/>
      <c r="AF428" s="127"/>
      <c r="AG428" s="127" t="s">
        <v>128</v>
      </c>
      <c r="AH428" s="127"/>
      <c r="AI428" s="127"/>
      <c r="AJ428" s="127"/>
      <c r="AK428" s="127"/>
      <c r="AL428" s="127"/>
      <c r="AM428" s="127"/>
      <c r="AN428" s="127"/>
      <c r="AO428" s="127"/>
      <c r="AP428" s="127"/>
      <c r="AQ428" s="127"/>
      <c r="AR428" s="127"/>
      <c r="AS428" s="127"/>
      <c r="AT428" s="127"/>
      <c r="AU428" s="127"/>
      <c r="AV428" s="127"/>
      <c r="AW428" s="127"/>
      <c r="AX428" s="127"/>
      <c r="AY428" s="127"/>
      <c r="AZ428" s="127"/>
      <c r="BA428" s="127"/>
      <c r="BB428" s="127"/>
      <c r="BC428" s="127"/>
      <c r="BD428" s="127"/>
      <c r="BE428" s="127"/>
      <c r="BF428" s="127"/>
      <c r="BG428" s="127"/>
      <c r="BH428" s="127"/>
    </row>
    <row r="429" spans="1:60" outlineLevel="2" x14ac:dyDescent="0.2">
      <c r="A429" s="130"/>
      <c r="B429" s="131"/>
      <c r="C429" s="320"/>
      <c r="D429" s="321"/>
      <c r="E429" s="321"/>
      <c r="F429" s="321"/>
      <c r="G429" s="321"/>
      <c r="H429" s="133"/>
      <c r="I429" s="133"/>
      <c r="J429" s="133"/>
      <c r="K429" s="133"/>
      <c r="L429" s="133"/>
      <c r="M429" s="133"/>
      <c r="N429" s="132"/>
      <c r="O429" s="132"/>
      <c r="P429" s="132"/>
      <c r="Q429" s="132"/>
      <c r="R429" s="133"/>
      <c r="S429" s="133"/>
      <c r="T429" s="133"/>
      <c r="U429" s="133"/>
      <c r="V429" s="133"/>
      <c r="W429" s="133"/>
      <c r="X429" s="133"/>
      <c r="Y429" s="133"/>
      <c r="Z429" s="127"/>
      <c r="AA429" s="127"/>
      <c r="AB429" s="127"/>
      <c r="AC429" s="127"/>
      <c r="AD429" s="127"/>
      <c r="AE429" s="127"/>
      <c r="AF429" s="127"/>
      <c r="AG429" s="127" t="s">
        <v>131</v>
      </c>
      <c r="AH429" s="127"/>
      <c r="AI429" s="127"/>
      <c r="AJ429" s="127"/>
      <c r="AK429" s="127"/>
      <c r="AL429" s="127"/>
      <c r="AM429" s="127"/>
      <c r="AN429" s="127"/>
      <c r="AO429" s="127"/>
      <c r="AP429" s="127"/>
      <c r="AQ429" s="127"/>
      <c r="AR429" s="127"/>
      <c r="AS429" s="127"/>
      <c r="AT429" s="127"/>
      <c r="AU429" s="127"/>
      <c r="AV429" s="127"/>
      <c r="AW429" s="127"/>
      <c r="AX429" s="127"/>
      <c r="AY429" s="127"/>
      <c r="AZ429" s="127"/>
      <c r="BA429" s="127"/>
      <c r="BB429" s="127"/>
      <c r="BC429" s="127"/>
      <c r="BD429" s="127"/>
      <c r="BE429" s="127"/>
      <c r="BF429" s="127"/>
      <c r="BG429" s="127"/>
      <c r="BH429" s="127"/>
    </row>
    <row r="430" spans="1:60" x14ac:dyDescent="0.2">
      <c r="A430" s="135" t="s">
        <v>117</v>
      </c>
      <c r="B430" s="136" t="s">
        <v>72</v>
      </c>
      <c r="C430" s="322" t="s">
        <v>73</v>
      </c>
      <c r="D430" s="323"/>
      <c r="E430" s="324"/>
      <c r="F430" s="325"/>
      <c r="G430" s="325">
        <f>SUMIF(AG431:AG496,"&lt;&gt;NOR",G431:G496)</f>
        <v>0</v>
      </c>
      <c r="H430" s="139"/>
      <c r="I430" s="139">
        <f>SUM(I431:I496)</f>
        <v>0</v>
      </c>
      <c r="J430" s="139"/>
      <c r="K430" s="139">
        <f>SUM(K431:K496)</f>
        <v>0</v>
      </c>
      <c r="L430" s="139"/>
      <c r="M430" s="139">
        <f>SUM(M431:M496)</f>
        <v>0</v>
      </c>
      <c r="N430" s="138"/>
      <c r="O430" s="138">
        <f>SUM(O431:O496)</f>
        <v>0.67</v>
      </c>
      <c r="P430" s="138"/>
      <c r="Q430" s="138">
        <f>SUM(Q431:Q496)</f>
        <v>0.99</v>
      </c>
      <c r="R430" s="139"/>
      <c r="S430" s="139"/>
      <c r="T430" s="140"/>
      <c r="U430" s="134"/>
      <c r="V430" s="134">
        <f>SUM(V431:V496)</f>
        <v>206.42</v>
      </c>
      <c r="W430" s="134"/>
      <c r="X430" s="134"/>
      <c r="Y430" s="134"/>
      <c r="AG430" t="s">
        <v>118</v>
      </c>
    </row>
    <row r="431" spans="1:60" ht="33.75" outlineLevel="1" x14ac:dyDescent="0.2">
      <c r="A431" s="141">
        <v>109</v>
      </c>
      <c r="B431" s="142" t="s">
        <v>548</v>
      </c>
      <c r="C431" s="326" t="s">
        <v>549</v>
      </c>
      <c r="D431" s="327" t="s">
        <v>199</v>
      </c>
      <c r="E431" s="328">
        <v>102.145</v>
      </c>
      <c r="F431" s="144"/>
      <c r="G431" s="329">
        <f>ROUND(E431*F431,2)</f>
        <v>0</v>
      </c>
      <c r="H431" s="144"/>
      <c r="I431" s="145">
        <f>ROUND(E431*H431,2)</f>
        <v>0</v>
      </c>
      <c r="J431" s="144"/>
      <c r="K431" s="145">
        <f>ROUND(E431*J431,2)</f>
        <v>0</v>
      </c>
      <c r="L431" s="145">
        <v>21</v>
      </c>
      <c r="M431" s="145">
        <f>G431*(1+L431/100)</f>
        <v>0</v>
      </c>
      <c r="N431" s="143">
        <v>2.49E-3</v>
      </c>
      <c r="O431" s="143">
        <f>ROUND(E431*N431,2)</f>
        <v>0.25</v>
      </c>
      <c r="P431" s="143">
        <v>0</v>
      </c>
      <c r="Q431" s="143">
        <f>ROUND(E431*P431,2)</f>
        <v>0</v>
      </c>
      <c r="R431" s="145" t="s">
        <v>550</v>
      </c>
      <c r="S431" s="145" t="s">
        <v>123</v>
      </c>
      <c r="T431" s="146" t="s">
        <v>123</v>
      </c>
      <c r="U431" s="133">
        <v>0.53188000000000002</v>
      </c>
      <c r="V431" s="133">
        <f>ROUND(E431*U431,2)</f>
        <v>54.33</v>
      </c>
      <c r="W431" s="133"/>
      <c r="X431" s="133" t="s">
        <v>124</v>
      </c>
      <c r="Y431" s="133" t="s">
        <v>125</v>
      </c>
      <c r="Z431" s="127"/>
      <c r="AA431" s="127"/>
      <c r="AB431" s="127"/>
      <c r="AC431" s="127"/>
      <c r="AD431" s="127"/>
      <c r="AE431" s="127"/>
      <c r="AF431" s="127"/>
      <c r="AG431" s="127" t="s">
        <v>126</v>
      </c>
      <c r="AH431" s="127"/>
      <c r="AI431" s="127"/>
      <c r="AJ431" s="127"/>
      <c r="AK431" s="127"/>
      <c r="AL431" s="127"/>
      <c r="AM431" s="127"/>
      <c r="AN431" s="127"/>
      <c r="AO431" s="127"/>
      <c r="AP431" s="127"/>
      <c r="AQ431" s="127"/>
      <c r="AR431" s="127"/>
      <c r="AS431" s="127"/>
      <c r="AT431" s="127"/>
      <c r="AU431" s="127"/>
      <c r="AV431" s="127"/>
      <c r="AW431" s="127"/>
      <c r="AX431" s="127"/>
      <c r="AY431" s="127"/>
      <c r="AZ431" s="127"/>
      <c r="BA431" s="127"/>
      <c r="BB431" s="127"/>
      <c r="BC431" s="127"/>
      <c r="BD431" s="127"/>
      <c r="BE431" s="127"/>
      <c r="BF431" s="127"/>
      <c r="BG431" s="127"/>
      <c r="BH431" s="127"/>
    </row>
    <row r="432" spans="1:60" outlineLevel="2" x14ac:dyDescent="0.2">
      <c r="A432" s="130"/>
      <c r="B432" s="131"/>
      <c r="C432" s="332" t="s">
        <v>551</v>
      </c>
      <c r="D432" s="333"/>
      <c r="E432" s="334">
        <v>12.765000000000001</v>
      </c>
      <c r="F432" s="335"/>
      <c r="G432" s="335"/>
      <c r="H432" s="133"/>
      <c r="I432" s="133"/>
      <c r="J432" s="133"/>
      <c r="K432" s="133"/>
      <c r="L432" s="133"/>
      <c r="M432" s="133"/>
      <c r="N432" s="132"/>
      <c r="O432" s="132"/>
      <c r="P432" s="132"/>
      <c r="Q432" s="132"/>
      <c r="R432" s="133"/>
      <c r="S432" s="133"/>
      <c r="T432" s="133"/>
      <c r="U432" s="133"/>
      <c r="V432" s="133"/>
      <c r="W432" s="133"/>
      <c r="X432" s="133"/>
      <c r="Y432" s="133"/>
      <c r="Z432" s="127"/>
      <c r="AA432" s="127"/>
      <c r="AB432" s="127"/>
      <c r="AC432" s="127"/>
      <c r="AD432" s="127"/>
      <c r="AE432" s="127"/>
      <c r="AF432" s="127"/>
      <c r="AG432" s="127" t="s">
        <v>130</v>
      </c>
      <c r="AH432" s="127">
        <v>0</v>
      </c>
      <c r="AI432" s="127"/>
      <c r="AJ432" s="127"/>
      <c r="AK432" s="127"/>
      <c r="AL432" s="127"/>
      <c r="AM432" s="127"/>
      <c r="AN432" s="127"/>
      <c r="AO432" s="127"/>
      <c r="AP432" s="127"/>
      <c r="AQ432" s="127"/>
      <c r="AR432" s="127"/>
      <c r="AS432" s="127"/>
      <c r="AT432" s="127"/>
      <c r="AU432" s="127"/>
      <c r="AV432" s="127"/>
      <c r="AW432" s="127"/>
      <c r="AX432" s="127"/>
      <c r="AY432" s="127"/>
      <c r="AZ432" s="127"/>
      <c r="BA432" s="127"/>
      <c r="BB432" s="127"/>
      <c r="BC432" s="127"/>
      <c r="BD432" s="127"/>
      <c r="BE432" s="127"/>
      <c r="BF432" s="127"/>
      <c r="BG432" s="127"/>
      <c r="BH432" s="127"/>
    </row>
    <row r="433" spans="1:60" outlineLevel="3" x14ac:dyDescent="0.2">
      <c r="A433" s="130"/>
      <c r="B433" s="131"/>
      <c r="C433" s="332" t="s">
        <v>552</v>
      </c>
      <c r="D433" s="333"/>
      <c r="E433" s="334">
        <v>10.11</v>
      </c>
      <c r="F433" s="335"/>
      <c r="G433" s="335"/>
      <c r="H433" s="133"/>
      <c r="I433" s="133"/>
      <c r="J433" s="133"/>
      <c r="K433" s="133"/>
      <c r="L433" s="133"/>
      <c r="M433" s="133"/>
      <c r="N433" s="132"/>
      <c r="O433" s="132"/>
      <c r="P433" s="132"/>
      <c r="Q433" s="132"/>
      <c r="R433" s="133"/>
      <c r="S433" s="133"/>
      <c r="T433" s="133"/>
      <c r="U433" s="133"/>
      <c r="V433" s="133"/>
      <c r="W433" s="133"/>
      <c r="X433" s="133"/>
      <c r="Y433" s="133"/>
      <c r="Z433" s="127"/>
      <c r="AA433" s="127"/>
      <c r="AB433" s="127"/>
      <c r="AC433" s="127"/>
      <c r="AD433" s="127"/>
      <c r="AE433" s="127"/>
      <c r="AF433" s="127"/>
      <c r="AG433" s="127" t="s">
        <v>130</v>
      </c>
      <c r="AH433" s="127">
        <v>0</v>
      </c>
      <c r="AI433" s="127"/>
      <c r="AJ433" s="127"/>
      <c r="AK433" s="127"/>
      <c r="AL433" s="127"/>
      <c r="AM433" s="127"/>
      <c r="AN433" s="127"/>
      <c r="AO433" s="127"/>
      <c r="AP433" s="127"/>
      <c r="AQ433" s="127"/>
      <c r="AR433" s="127"/>
      <c r="AS433" s="127"/>
      <c r="AT433" s="127"/>
      <c r="AU433" s="127"/>
      <c r="AV433" s="127"/>
      <c r="AW433" s="127"/>
      <c r="AX433" s="127"/>
      <c r="AY433" s="127"/>
      <c r="AZ433" s="127"/>
      <c r="BA433" s="127"/>
      <c r="BB433" s="127"/>
      <c r="BC433" s="127"/>
      <c r="BD433" s="127"/>
      <c r="BE433" s="127"/>
      <c r="BF433" s="127"/>
      <c r="BG433" s="127"/>
      <c r="BH433" s="127"/>
    </row>
    <row r="434" spans="1:60" outlineLevel="3" x14ac:dyDescent="0.2">
      <c r="A434" s="130"/>
      <c r="B434" s="131"/>
      <c r="C434" s="332" t="s">
        <v>553</v>
      </c>
      <c r="D434" s="333"/>
      <c r="E434" s="334">
        <v>13.202</v>
      </c>
      <c r="F434" s="335"/>
      <c r="G434" s="335"/>
      <c r="H434" s="133"/>
      <c r="I434" s="133"/>
      <c r="J434" s="133"/>
      <c r="K434" s="133"/>
      <c r="L434" s="133"/>
      <c r="M434" s="133"/>
      <c r="N434" s="132"/>
      <c r="O434" s="132"/>
      <c r="P434" s="132"/>
      <c r="Q434" s="132"/>
      <c r="R434" s="133"/>
      <c r="S434" s="133"/>
      <c r="T434" s="133"/>
      <c r="U434" s="133"/>
      <c r="V434" s="133"/>
      <c r="W434" s="133"/>
      <c r="X434" s="133"/>
      <c r="Y434" s="133"/>
      <c r="Z434" s="127"/>
      <c r="AA434" s="127"/>
      <c r="AB434" s="127"/>
      <c r="AC434" s="127"/>
      <c r="AD434" s="127"/>
      <c r="AE434" s="127"/>
      <c r="AF434" s="127"/>
      <c r="AG434" s="127" t="s">
        <v>130</v>
      </c>
      <c r="AH434" s="127">
        <v>0</v>
      </c>
      <c r="AI434" s="127"/>
      <c r="AJ434" s="127"/>
      <c r="AK434" s="127"/>
      <c r="AL434" s="127"/>
      <c r="AM434" s="127"/>
      <c r="AN434" s="127"/>
      <c r="AO434" s="127"/>
      <c r="AP434" s="127"/>
      <c r="AQ434" s="127"/>
      <c r="AR434" s="127"/>
      <c r="AS434" s="127"/>
      <c r="AT434" s="127"/>
      <c r="AU434" s="127"/>
      <c r="AV434" s="127"/>
      <c r="AW434" s="127"/>
      <c r="AX434" s="127"/>
      <c r="AY434" s="127"/>
      <c r="AZ434" s="127"/>
      <c r="BA434" s="127"/>
      <c r="BB434" s="127"/>
      <c r="BC434" s="127"/>
      <c r="BD434" s="127"/>
      <c r="BE434" s="127"/>
      <c r="BF434" s="127"/>
      <c r="BG434" s="127"/>
      <c r="BH434" s="127"/>
    </row>
    <row r="435" spans="1:60" outlineLevel="3" x14ac:dyDescent="0.2">
      <c r="A435" s="130"/>
      <c r="B435" s="131"/>
      <c r="C435" s="332" t="s">
        <v>554</v>
      </c>
      <c r="D435" s="333"/>
      <c r="E435" s="334">
        <v>14.295</v>
      </c>
      <c r="F435" s="335"/>
      <c r="G435" s="335"/>
      <c r="H435" s="133"/>
      <c r="I435" s="133"/>
      <c r="J435" s="133"/>
      <c r="K435" s="133"/>
      <c r="L435" s="133"/>
      <c r="M435" s="133"/>
      <c r="N435" s="132"/>
      <c r="O435" s="132"/>
      <c r="P435" s="132"/>
      <c r="Q435" s="132"/>
      <c r="R435" s="133"/>
      <c r="S435" s="133"/>
      <c r="T435" s="133"/>
      <c r="U435" s="133"/>
      <c r="V435" s="133"/>
      <c r="W435" s="133"/>
      <c r="X435" s="133"/>
      <c r="Y435" s="133"/>
      <c r="Z435" s="127"/>
      <c r="AA435" s="127"/>
      <c r="AB435" s="127"/>
      <c r="AC435" s="127"/>
      <c r="AD435" s="127"/>
      <c r="AE435" s="127"/>
      <c r="AF435" s="127"/>
      <c r="AG435" s="127" t="s">
        <v>130</v>
      </c>
      <c r="AH435" s="127">
        <v>0</v>
      </c>
      <c r="AI435" s="127"/>
      <c r="AJ435" s="127"/>
      <c r="AK435" s="127"/>
      <c r="AL435" s="127"/>
      <c r="AM435" s="127"/>
      <c r="AN435" s="127"/>
      <c r="AO435" s="127"/>
      <c r="AP435" s="127"/>
      <c r="AQ435" s="127"/>
      <c r="AR435" s="127"/>
      <c r="AS435" s="127"/>
      <c r="AT435" s="127"/>
      <c r="AU435" s="127"/>
      <c r="AV435" s="127"/>
      <c r="AW435" s="127"/>
      <c r="AX435" s="127"/>
      <c r="AY435" s="127"/>
      <c r="AZ435" s="127"/>
      <c r="BA435" s="127"/>
      <c r="BB435" s="127"/>
      <c r="BC435" s="127"/>
      <c r="BD435" s="127"/>
      <c r="BE435" s="127"/>
      <c r="BF435" s="127"/>
      <c r="BG435" s="127"/>
      <c r="BH435" s="127"/>
    </row>
    <row r="436" spans="1:60" outlineLevel="3" x14ac:dyDescent="0.2">
      <c r="A436" s="130"/>
      <c r="B436" s="131"/>
      <c r="C436" s="332" t="s">
        <v>555</v>
      </c>
      <c r="D436" s="333"/>
      <c r="E436" s="334">
        <v>27.161000000000001</v>
      </c>
      <c r="F436" s="335"/>
      <c r="G436" s="335"/>
      <c r="H436" s="133"/>
      <c r="I436" s="133"/>
      <c r="J436" s="133"/>
      <c r="K436" s="133"/>
      <c r="L436" s="133"/>
      <c r="M436" s="133"/>
      <c r="N436" s="132"/>
      <c r="O436" s="132"/>
      <c r="P436" s="132"/>
      <c r="Q436" s="132"/>
      <c r="R436" s="133"/>
      <c r="S436" s="133"/>
      <c r="T436" s="133"/>
      <c r="U436" s="133"/>
      <c r="V436" s="133"/>
      <c r="W436" s="133"/>
      <c r="X436" s="133"/>
      <c r="Y436" s="133"/>
      <c r="Z436" s="127"/>
      <c r="AA436" s="127"/>
      <c r="AB436" s="127"/>
      <c r="AC436" s="127"/>
      <c r="AD436" s="127"/>
      <c r="AE436" s="127"/>
      <c r="AF436" s="127"/>
      <c r="AG436" s="127" t="s">
        <v>130</v>
      </c>
      <c r="AH436" s="127">
        <v>0</v>
      </c>
      <c r="AI436" s="127"/>
      <c r="AJ436" s="127"/>
      <c r="AK436" s="127"/>
      <c r="AL436" s="127"/>
      <c r="AM436" s="127"/>
      <c r="AN436" s="127"/>
      <c r="AO436" s="127"/>
      <c r="AP436" s="127"/>
      <c r="AQ436" s="127"/>
      <c r="AR436" s="127"/>
      <c r="AS436" s="127"/>
      <c r="AT436" s="127"/>
      <c r="AU436" s="127"/>
      <c r="AV436" s="127"/>
      <c r="AW436" s="127"/>
      <c r="AX436" s="127"/>
      <c r="AY436" s="127"/>
      <c r="AZ436" s="127"/>
      <c r="BA436" s="127"/>
      <c r="BB436" s="127"/>
      <c r="BC436" s="127"/>
      <c r="BD436" s="127"/>
      <c r="BE436" s="127"/>
      <c r="BF436" s="127"/>
      <c r="BG436" s="127"/>
      <c r="BH436" s="127"/>
    </row>
    <row r="437" spans="1:60" outlineLevel="3" x14ac:dyDescent="0.2">
      <c r="A437" s="130"/>
      <c r="B437" s="131"/>
      <c r="C437" s="332" t="s">
        <v>556</v>
      </c>
      <c r="D437" s="333"/>
      <c r="E437" s="334">
        <v>3.7690000000000001</v>
      </c>
      <c r="F437" s="335"/>
      <c r="G437" s="335"/>
      <c r="H437" s="133"/>
      <c r="I437" s="133"/>
      <c r="J437" s="133"/>
      <c r="K437" s="133"/>
      <c r="L437" s="133"/>
      <c r="M437" s="133"/>
      <c r="N437" s="132"/>
      <c r="O437" s="132"/>
      <c r="P437" s="132"/>
      <c r="Q437" s="132"/>
      <c r="R437" s="133"/>
      <c r="S437" s="133"/>
      <c r="T437" s="133"/>
      <c r="U437" s="133"/>
      <c r="V437" s="133"/>
      <c r="W437" s="133"/>
      <c r="X437" s="133"/>
      <c r="Y437" s="133"/>
      <c r="Z437" s="127"/>
      <c r="AA437" s="127"/>
      <c r="AB437" s="127"/>
      <c r="AC437" s="127"/>
      <c r="AD437" s="127"/>
      <c r="AE437" s="127"/>
      <c r="AF437" s="127"/>
      <c r="AG437" s="127" t="s">
        <v>130</v>
      </c>
      <c r="AH437" s="127">
        <v>0</v>
      </c>
      <c r="AI437" s="127"/>
      <c r="AJ437" s="127"/>
      <c r="AK437" s="127"/>
      <c r="AL437" s="127"/>
      <c r="AM437" s="127"/>
      <c r="AN437" s="127"/>
      <c r="AO437" s="127"/>
      <c r="AP437" s="127"/>
      <c r="AQ437" s="127"/>
      <c r="AR437" s="127"/>
      <c r="AS437" s="127"/>
      <c r="AT437" s="127"/>
      <c r="AU437" s="127"/>
      <c r="AV437" s="127"/>
      <c r="AW437" s="127"/>
      <c r="AX437" s="127"/>
      <c r="AY437" s="127"/>
      <c r="AZ437" s="127"/>
      <c r="BA437" s="127"/>
      <c r="BB437" s="127"/>
      <c r="BC437" s="127"/>
      <c r="BD437" s="127"/>
      <c r="BE437" s="127"/>
      <c r="BF437" s="127"/>
      <c r="BG437" s="127"/>
      <c r="BH437" s="127"/>
    </row>
    <row r="438" spans="1:60" outlineLevel="3" x14ac:dyDescent="0.2">
      <c r="A438" s="130"/>
      <c r="B438" s="131"/>
      <c r="C438" s="332" t="s">
        <v>557</v>
      </c>
      <c r="D438" s="333"/>
      <c r="E438" s="334">
        <v>1.9530000000000001</v>
      </c>
      <c r="F438" s="335"/>
      <c r="G438" s="335"/>
      <c r="H438" s="133"/>
      <c r="I438" s="133"/>
      <c r="J438" s="133"/>
      <c r="K438" s="133"/>
      <c r="L438" s="133"/>
      <c r="M438" s="133"/>
      <c r="N438" s="132"/>
      <c r="O438" s="132"/>
      <c r="P438" s="132"/>
      <c r="Q438" s="132"/>
      <c r="R438" s="133"/>
      <c r="S438" s="133"/>
      <c r="T438" s="133"/>
      <c r="U438" s="133"/>
      <c r="V438" s="133"/>
      <c r="W438" s="133"/>
      <c r="X438" s="133"/>
      <c r="Y438" s="133"/>
      <c r="Z438" s="127"/>
      <c r="AA438" s="127"/>
      <c r="AB438" s="127"/>
      <c r="AC438" s="127"/>
      <c r="AD438" s="127"/>
      <c r="AE438" s="127"/>
      <c r="AF438" s="127"/>
      <c r="AG438" s="127" t="s">
        <v>130</v>
      </c>
      <c r="AH438" s="127">
        <v>0</v>
      </c>
      <c r="AI438" s="127"/>
      <c r="AJ438" s="127"/>
      <c r="AK438" s="127"/>
      <c r="AL438" s="127"/>
      <c r="AM438" s="127"/>
      <c r="AN438" s="127"/>
      <c r="AO438" s="127"/>
      <c r="AP438" s="127"/>
      <c r="AQ438" s="127"/>
      <c r="AR438" s="127"/>
      <c r="AS438" s="127"/>
      <c r="AT438" s="127"/>
      <c r="AU438" s="127"/>
      <c r="AV438" s="127"/>
      <c r="AW438" s="127"/>
      <c r="AX438" s="127"/>
      <c r="AY438" s="127"/>
      <c r="AZ438" s="127"/>
      <c r="BA438" s="127"/>
      <c r="BB438" s="127"/>
      <c r="BC438" s="127"/>
      <c r="BD438" s="127"/>
      <c r="BE438" s="127"/>
      <c r="BF438" s="127"/>
      <c r="BG438" s="127"/>
      <c r="BH438" s="127"/>
    </row>
    <row r="439" spans="1:60" outlineLevel="3" x14ac:dyDescent="0.2">
      <c r="A439" s="130"/>
      <c r="B439" s="131"/>
      <c r="C439" s="332" t="s">
        <v>558</v>
      </c>
      <c r="D439" s="333"/>
      <c r="E439" s="334">
        <v>4.0279999999999996</v>
      </c>
      <c r="F439" s="335"/>
      <c r="G439" s="335"/>
      <c r="H439" s="133"/>
      <c r="I439" s="133"/>
      <c r="J439" s="133"/>
      <c r="K439" s="133"/>
      <c r="L439" s="133"/>
      <c r="M439" s="133"/>
      <c r="N439" s="132"/>
      <c r="O439" s="132"/>
      <c r="P439" s="132"/>
      <c r="Q439" s="132"/>
      <c r="R439" s="133"/>
      <c r="S439" s="133"/>
      <c r="T439" s="133"/>
      <c r="U439" s="133"/>
      <c r="V439" s="133"/>
      <c r="W439" s="133"/>
      <c r="X439" s="133"/>
      <c r="Y439" s="133"/>
      <c r="Z439" s="127"/>
      <c r="AA439" s="127"/>
      <c r="AB439" s="127"/>
      <c r="AC439" s="127"/>
      <c r="AD439" s="127"/>
      <c r="AE439" s="127"/>
      <c r="AF439" s="127"/>
      <c r="AG439" s="127" t="s">
        <v>130</v>
      </c>
      <c r="AH439" s="127">
        <v>0</v>
      </c>
      <c r="AI439" s="127"/>
      <c r="AJ439" s="127"/>
      <c r="AK439" s="127"/>
      <c r="AL439" s="127"/>
      <c r="AM439" s="127"/>
      <c r="AN439" s="127"/>
      <c r="AO439" s="127"/>
      <c r="AP439" s="127"/>
      <c r="AQ439" s="127"/>
      <c r="AR439" s="127"/>
      <c r="AS439" s="127"/>
      <c r="AT439" s="127"/>
      <c r="AU439" s="127"/>
      <c r="AV439" s="127"/>
      <c r="AW439" s="127"/>
      <c r="AX439" s="127"/>
      <c r="AY439" s="127"/>
      <c r="AZ439" s="127"/>
      <c r="BA439" s="127"/>
      <c r="BB439" s="127"/>
      <c r="BC439" s="127"/>
      <c r="BD439" s="127"/>
      <c r="BE439" s="127"/>
      <c r="BF439" s="127"/>
      <c r="BG439" s="127"/>
      <c r="BH439" s="127"/>
    </row>
    <row r="440" spans="1:60" outlineLevel="3" x14ac:dyDescent="0.2">
      <c r="A440" s="130"/>
      <c r="B440" s="131"/>
      <c r="C440" s="332" t="s">
        <v>559</v>
      </c>
      <c r="D440" s="333"/>
      <c r="E440" s="334">
        <v>1.9530000000000001</v>
      </c>
      <c r="F440" s="335"/>
      <c r="G440" s="335"/>
      <c r="H440" s="133"/>
      <c r="I440" s="133"/>
      <c r="J440" s="133"/>
      <c r="K440" s="133"/>
      <c r="L440" s="133"/>
      <c r="M440" s="133"/>
      <c r="N440" s="132"/>
      <c r="O440" s="132"/>
      <c r="P440" s="132"/>
      <c r="Q440" s="132"/>
      <c r="R440" s="133"/>
      <c r="S440" s="133"/>
      <c r="T440" s="133"/>
      <c r="U440" s="133"/>
      <c r="V440" s="133"/>
      <c r="W440" s="133"/>
      <c r="X440" s="133"/>
      <c r="Y440" s="133"/>
      <c r="Z440" s="127"/>
      <c r="AA440" s="127"/>
      <c r="AB440" s="127"/>
      <c r="AC440" s="127"/>
      <c r="AD440" s="127"/>
      <c r="AE440" s="127"/>
      <c r="AF440" s="127"/>
      <c r="AG440" s="127" t="s">
        <v>130</v>
      </c>
      <c r="AH440" s="127">
        <v>0</v>
      </c>
      <c r="AI440" s="127"/>
      <c r="AJ440" s="127"/>
      <c r="AK440" s="127"/>
      <c r="AL440" s="127"/>
      <c r="AM440" s="127"/>
      <c r="AN440" s="127"/>
      <c r="AO440" s="127"/>
      <c r="AP440" s="127"/>
      <c r="AQ440" s="127"/>
      <c r="AR440" s="127"/>
      <c r="AS440" s="127"/>
      <c r="AT440" s="127"/>
      <c r="AU440" s="127"/>
      <c r="AV440" s="127"/>
      <c r="AW440" s="127"/>
      <c r="AX440" s="127"/>
      <c r="AY440" s="127"/>
      <c r="AZ440" s="127"/>
      <c r="BA440" s="127"/>
      <c r="BB440" s="127"/>
      <c r="BC440" s="127"/>
      <c r="BD440" s="127"/>
      <c r="BE440" s="127"/>
      <c r="BF440" s="127"/>
      <c r="BG440" s="127"/>
      <c r="BH440" s="127"/>
    </row>
    <row r="441" spans="1:60" outlineLevel="3" x14ac:dyDescent="0.2">
      <c r="A441" s="130"/>
      <c r="B441" s="131"/>
      <c r="C441" s="332" t="s">
        <v>560</v>
      </c>
      <c r="D441" s="333"/>
      <c r="E441" s="334">
        <v>3.1070000000000002</v>
      </c>
      <c r="F441" s="335"/>
      <c r="G441" s="335"/>
      <c r="H441" s="133"/>
      <c r="I441" s="133"/>
      <c r="J441" s="133"/>
      <c r="K441" s="133"/>
      <c r="L441" s="133"/>
      <c r="M441" s="133"/>
      <c r="N441" s="132"/>
      <c r="O441" s="132"/>
      <c r="P441" s="132"/>
      <c r="Q441" s="132"/>
      <c r="R441" s="133"/>
      <c r="S441" s="133"/>
      <c r="T441" s="133"/>
      <c r="U441" s="133"/>
      <c r="V441" s="133"/>
      <c r="W441" s="133"/>
      <c r="X441" s="133"/>
      <c r="Y441" s="133"/>
      <c r="Z441" s="127"/>
      <c r="AA441" s="127"/>
      <c r="AB441" s="127"/>
      <c r="AC441" s="127"/>
      <c r="AD441" s="127"/>
      <c r="AE441" s="127"/>
      <c r="AF441" s="127"/>
      <c r="AG441" s="127" t="s">
        <v>130</v>
      </c>
      <c r="AH441" s="127">
        <v>0</v>
      </c>
      <c r="AI441" s="127"/>
      <c r="AJ441" s="127"/>
      <c r="AK441" s="127"/>
      <c r="AL441" s="127"/>
      <c r="AM441" s="127"/>
      <c r="AN441" s="127"/>
      <c r="AO441" s="127"/>
      <c r="AP441" s="127"/>
      <c r="AQ441" s="127"/>
      <c r="AR441" s="127"/>
      <c r="AS441" s="127"/>
      <c r="AT441" s="127"/>
      <c r="AU441" s="127"/>
      <c r="AV441" s="127"/>
      <c r="AW441" s="127"/>
      <c r="AX441" s="127"/>
      <c r="AY441" s="127"/>
      <c r="AZ441" s="127"/>
      <c r="BA441" s="127"/>
      <c r="BB441" s="127"/>
      <c r="BC441" s="127"/>
      <c r="BD441" s="127"/>
      <c r="BE441" s="127"/>
      <c r="BF441" s="127"/>
      <c r="BG441" s="127"/>
      <c r="BH441" s="127"/>
    </row>
    <row r="442" spans="1:60" outlineLevel="3" x14ac:dyDescent="0.2">
      <c r="A442" s="130"/>
      <c r="B442" s="131"/>
      <c r="C442" s="332" t="s">
        <v>561</v>
      </c>
      <c r="D442" s="333"/>
      <c r="E442" s="334">
        <v>9.8019999999999996</v>
      </c>
      <c r="F442" s="335"/>
      <c r="G442" s="335"/>
      <c r="H442" s="133"/>
      <c r="I442" s="133"/>
      <c r="J442" s="133"/>
      <c r="K442" s="133"/>
      <c r="L442" s="133"/>
      <c r="M442" s="133"/>
      <c r="N442" s="132"/>
      <c r="O442" s="132"/>
      <c r="P442" s="132"/>
      <c r="Q442" s="132"/>
      <c r="R442" s="133"/>
      <c r="S442" s="133"/>
      <c r="T442" s="133"/>
      <c r="U442" s="133"/>
      <c r="V442" s="133"/>
      <c r="W442" s="133"/>
      <c r="X442" s="133"/>
      <c r="Y442" s="133"/>
      <c r="Z442" s="127"/>
      <c r="AA442" s="127"/>
      <c r="AB442" s="127"/>
      <c r="AC442" s="127"/>
      <c r="AD442" s="127"/>
      <c r="AE442" s="127"/>
      <c r="AF442" s="127"/>
      <c r="AG442" s="127" t="s">
        <v>130</v>
      </c>
      <c r="AH442" s="127">
        <v>0</v>
      </c>
      <c r="AI442" s="127"/>
      <c r="AJ442" s="127"/>
      <c r="AK442" s="127"/>
      <c r="AL442" s="127"/>
      <c r="AM442" s="127"/>
      <c r="AN442" s="127"/>
      <c r="AO442" s="127"/>
      <c r="AP442" s="127"/>
      <c r="AQ442" s="127"/>
      <c r="AR442" s="127"/>
      <c r="AS442" s="127"/>
      <c r="AT442" s="127"/>
      <c r="AU442" s="127"/>
      <c r="AV442" s="127"/>
      <c r="AW442" s="127"/>
      <c r="AX442" s="127"/>
      <c r="AY442" s="127"/>
      <c r="AZ442" s="127"/>
      <c r="BA442" s="127"/>
      <c r="BB442" s="127"/>
      <c r="BC442" s="127"/>
      <c r="BD442" s="127"/>
      <c r="BE442" s="127"/>
      <c r="BF442" s="127"/>
      <c r="BG442" s="127"/>
      <c r="BH442" s="127"/>
    </row>
    <row r="443" spans="1:60" outlineLevel="2" x14ac:dyDescent="0.2">
      <c r="A443" s="130"/>
      <c r="B443" s="131"/>
      <c r="C443" s="320"/>
      <c r="D443" s="321"/>
      <c r="E443" s="321"/>
      <c r="F443" s="321"/>
      <c r="G443" s="321"/>
      <c r="H443" s="133"/>
      <c r="I443" s="133"/>
      <c r="J443" s="133"/>
      <c r="K443" s="133"/>
      <c r="L443" s="133"/>
      <c r="M443" s="133"/>
      <c r="N443" s="132"/>
      <c r="O443" s="132"/>
      <c r="P443" s="132"/>
      <c r="Q443" s="132"/>
      <c r="R443" s="133"/>
      <c r="S443" s="133"/>
      <c r="T443" s="133"/>
      <c r="U443" s="133"/>
      <c r="V443" s="133"/>
      <c r="W443" s="133"/>
      <c r="X443" s="133"/>
      <c r="Y443" s="133"/>
      <c r="Z443" s="127"/>
      <c r="AA443" s="127"/>
      <c r="AB443" s="127"/>
      <c r="AC443" s="127"/>
      <c r="AD443" s="127"/>
      <c r="AE443" s="127"/>
      <c r="AF443" s="127"/>
      <c r="AG443" s="127" t="s">
        <v>131</v>
      </c>
      <c r="AH443" s="127"/>
      <c r="AI443" s="127"/>
      <c r="AJ443" s="127"/>
      <c r="AK443" s="127"/>
      <c r="AL443" s="127"/>
      <c r="AM443" s="127"/>
      <c r="AN443" s="127"/>
      <c r="AO443" s="127"/>
      <c r="AP443" s="127"/>
      <c r="AQ443" s="127"/>
      <c r="AR443" s="127"/>
      <c r="AS443" s="127"/>
      <c r="AT443" s="127"/>
      <c r="AU443" s="127"/>
      <c r="AV443" s="127"/>
      <c r="AW443" s="127"/>
      <c r="AX443" s="127"/>
      <c r="AY443" s="127"/>
      <c r="AZ443" s="127"/>
      <c r="BA443" s="127"/>
      <c r="BB443" s="127"/>
      <c r="BC443" s="127"/>
      <c r="BD443" s="127"/>
      <c r="BE443" s="127"/>
      <c r="BF443" s="127"/>
      <c r="BG443" s="127"/>
      <c r="BH443" s="127"/>
    </row>
    <row r="444" spans="1:60" ht="22.5" outlineLevel="1" x14ac:dyDescent="0.2">
      <c r="A444" s="141">
        <v>110</v>
      </c>
      <c r="B444" s="142" t="s">
        <v>562</v>
      </c>
      <c r="C444" s="326" t="s">
        <v>563</v>
      </c>
      <c r="D444" s="327" t="s">
        <v>304</v>
      </c>
      <c r="E444" s="328">
        <v>14</v>
      </c>
      <c r="F444" s="144"/>
      <c r="G444" s="329">
        <f>ROUND(E444*F444,2)</f>
        <v>0</v>
      </c>
      <c r="H444" s="144"/>
      <c r="I444" s="145">
        <f>ROUND(E444*H444,2)</f>
        <v>0</v>
      </c>
      <c r="J444" s="144"/>
      <c r="K444" s="145">
        <f>ROUND(E444*J444,2)</f>
        <v>0</v>
      </c>
      <c r="L444" s="145">
        <v>21</v>
      </c>
      <c r="M444" s="145">
        <f>G444*(1+L444/100)</f>
        <v>0</v>
      </c>
      <c r="N444" s="143">
        <v>1.65E-3</v>
      </c>
      <c r="O444" s="143">
        <f>ROUND(E444*N444,2)</f>
        <v>0.02</v>
      </c>
      <c r="P444" s="143">
        <v>0</v>
      </c>
      <c r="Q444" s="143">
        <f>ROUND(E444*P444,2)</f>
        <v>0</v>
      </c>
      <c r="R444" s="145" t="s">
        <v>550</v>
      </c>
      <c r="S444" s="145" t="s">
        <v>123</v>
      </c>
      <c r="T444" s="146" t="s">
        <v>123</v>
      </c>
      <c r="U444" s="133">
        <v>1.0649</v>
      </c>
      <c r="V444" s="133">
        <f>ROUND(E444*U444,2)</f>
        <v>14.91</v>
      </c>
      <c r="W444" s="133"/>
      <c r="X444" s="133" t="s">
        <v>124</v>
      </c>
      <c r="Y444" s="133" t="s">
        <v>125</v>
      </c>
      <c r="Z444" s="127"/>
      <c r="AA444" s="127"/>
      <c r="AB444" s="127"/>
      <c r="AC444" s="127"/>
      <c r="AD444" s="127"/>
      <c r="AE444" s="127"/>
      <c r="AF444" s="127"/>
      <c r="AG444" s="127" t="s">
        <v>126</v>
      </c>
      <c r="AH444" s="127"/>
      <c r="AI444" s="127"/>
      <c r="AJ444" s="127"/>
      <c r="AK444" s="127"/>
      <c r="AL444" s="127"/>
      <c r="AM444" s="127"/>
      <c r="AN444" s="127"/>
      <c r="AO444" s="127"/>
      <c r="AP444" s="127"/>
      <c r="AQ444" s="127"/>
      <c r="AR444" s="127"/>
      <c r="AS444" s="127"/>
      <c r="AT444" s="127"/>
      <c r="AU444" s="127"/>
      <c r="AV444" s="127"/>
      <c r="AW444" s="127"/>
      <c r="AX444" s="127"/>
      <c r="AY444" s="127"/>
      <c r="AZ444" s="127"/>
      <c r="BA444" s="127"/>
      <c r="BB444" s="127"/>
      <c r="BC444" s="127"/>
      <c r="BD444" s="127"/>
      <c r="BE444" s="127"/>
      <c r="BF444" s="127"/>
      <c r="BG444" s="127"/>
      <c r="BH444" s="127"/>
    </row>
    <row r="445" spans="1:60" outlineLevel="2" x14ac:dyDescent="0.2">
      <c r="A445" s="130"/>
      <c r="B445" s="131"/>
      <c r="C445" s="343"/>
      <c r="D445" s="344"/>
      <c r="E445" s="344"/>
      <c r="F445" s="344"/>
      <c r="G445" s="344"/>
      <c r="H445" s="133"/>
      <c r="I445" s="133"/>
      <c r="J445" s="133"/>
      <c r="K445" s="133"/>
      <c r="L445" s="133"/>
      <c r="M445" s="133"/>
      <c r="N445" s="132"/>
      <c r="O445" s="132"/>
      <c r="P445" s="132"/>
      <c r="Q445" s="132"/>
      <c r="R445" s="133"/>
      <c r="S445" s="133"/>
      <c r="T445" s="133"/>
      <c r="U445" s="133"/>
      <c r="V445" s="133"/>
      <c r="W445" s="133"/>
      <c r="X445" s="133"/>
      <c r="Y445" s="133"/>
      <c r="Z445" s="127"/>
      <c r="AA445" s="127"/>
      <c r="AB445" s="127"/>
      <c r="AC445" s="127"/>
      <c r="AD445" s="127"/>
      <c r="AE445" s="127"/>
      <c r="AF445" s="127"/>
      <c r="AG445" s="127" t="s">
        <v>131</v>
      </c>
      <c r="AH445" s="127"/>
      <c r="AI445" s="127"/>
      <c r="AJ445" s="127"/>
      <c r="AK445" s="127"/>
      <c r="AL445" s="127"/>
      <c r="AM445" s="127"/>
      <c r="AN445" s="127"/>
      <c r="AO445" s="127"/>
      <c r="AP445" s="127"/>
      <c r="AQ445" s="127"/>
      <c r="AR445" s="127"/>
      <c r="AS445" s="127"/>
      <c r="AT445" s="127"/>
      <c r="AU445" s="127"/>
      <c r="AV445" s="127"/>
      <c r="AW445" s="127"/>
      <c r="AX445" s="127"/>
      <c r="AY445" s="127"/>
      <c r="AZ445" s="127"/>
      <c r="BA445" s="127"/>
      <c r="BB445" s="127"/>
      <c r="BC445" s="127"/>
      <c r="BD445" s="127"/>
      <c r="BE445" s="127"/>
      <c r="BF445" s="127"/>
      <c r="BG445" s="127"/>
      <c r="BH445" s="127"/>
    </row>
    <row r="446" spans="1:60" ht="22.5" outlineLevel="1" x14ac:dyDescent="0.2">
      <c r="A446" s="141">
        <v>111</v>
      </c>
      <c r="B446" s="142" t="s">
        <v>564</v>
      </c>
      <c r="C446" s="326" t="s">
        <v>565</v>
      </c>
      <c r="D446" s="327" t="s">
        <v>199</v>
      </c>
      <c r="E446" s="328">
        <v>95.7</v>
      </c>
      <c r="F446" s="144"/>
      <c r="G446" s="329">
        <f>ROUND(E446*F446,2)</f>
        <v>0</v>
      </c>
      <c r="H446" s="144"/>
      <c r="I446" s="145">
        <f>ROUND(E446*H446,2)</f>
        <v>0</v>
      </c>
      <c r="J446" s="144"/>
      <c r="K446" s="145">
        <f>ROUND(E446*J446,2)</f>
        <v>0</v>
      </c>
      <c r="L446" s="145">
        <v>21</v>
      </c>
      <c r="M446" s="145">
        <f>G446*(1+L446/100)</f>
        <v>0</v>
      </c>
      <c r="N446" s="143">
        <v>4.0000000000000003E-5</v>
      </c>
      <c r="O446" s="143">
        <f>ROUND(E446*N446,2)</f>
        <v>0</v>
      </c>
      <c r="P446" s="143">
        <v>0</v>
      </c>
      <c r="Q446" s="143">
        <f>ROUND(E446*P446,2)</f>
        <v>0</v>
      </c>
      <c r="R446" s="145" t="s">
        <v>550</v>
      </c>
      <c r="S446" s="145" t="s">
        <v>123</v>
      </c>
      <c r="T446" s="146" t="s">
        <v>123</v>
      </c>
      <c r="U446" s="133">
        <v>0.27024999999999999</v>
      </c>
      <c r="V446" s="133">
        <f>ROUND(E446*U446,2)</f>
        <v>25.86</v>
      </c>
      <c r="W446" s="133"/>
      <c r="X446" s="133" t="s">
        <v>124</v>
      </c>
      <c r="Y446" s="133" t="s">
        <v>125</v>
      </c>
      <c r="Z446" s="127"/>
      <c r="AA446" s="127"/>
      <c r="AB446" s="127"/>
      <c r="AC446" s="127"/>
      <c r="AD446" s="127"/>
      <c r="AE446" s="127"/>
      <c r="AF446" s="127"/>
      <c r="AG446" s="127" t="s">
        <v>126</v>
      </c>
      <c r="AH446" s="127"/>
      <c r="AI446" s="127"/>
      <c r="AJ446" s="127"/>
      <c r="AK446" s="127"/>
      <c r="AL446" s="127"/>
      <c r="AM446" s="127"/>
      <c r="AN446" s="127"/>
      <c r="AO446" s="127"/>
      <c r="AP446" s="127"/>
      <c r="AQ446" s="127"/>
      <c r="AR446" s="127"/>
      <c r="AS446" s="127"/>
      <c r="AT446" s="127"/>
      <c r="AU446" s="127"/>
      <c r="AV446" s="127"/>
      <c r="AW446" s="127"/>
      <c r="AX446" s="127"/>
      <c r="AY446" s="127"/>
      <c r="AZ446" s="127"/>
      <c r="BA446" s="127"/>
      <c r="BB446" s="127"/>
      <c r="BC446" s="127"/>
      <c r="BD446" s="127"/>
      <c r="BE446" s="127"/>
      <c r="BF446" s="127"/>
      <c r="BG446" s="127"/>
      <c r="BH446" s="127"/>
    </row>
    <row r="447" spans="1:60" outlineLevel="2" x14ac:dyDescent="0.2">
      <c r="A447" s="130"/>
      <c r="B447" s="131"/>
      <c r="C447" s="343"/>
      <c r="D447" s="344"/>
      <c r="E447" s="344"/>
      <c r="F447" s="344"/>
      <c r="G447" s="344"/>
      <c r="H447" s="133"/>
      <c r="I447" s="133"/>
      <c r="J447" s="133"/>
      <c r="K447" s="133"/>
      <c r="L447" s="133"/>
      <c r="M447" s="133"/>
      <c r="N447" s="132"/>
      <c r="O447" s="132"/>
      <c r="P447" s="132"/>
      <c r="Q447" s="132"/>
      <c r="R447" s="133"/>
      <c r="S447" s="133"/>
      <c r="T447" s="133"/>
      <c r="U447" s="133"/>
      <c r="V447" s="133"/>
      <c r="W447" s="133"/>
      <c r="X447" s="133"/>
      <c r="Y447" s="133"/>
      <c r="Z447" s="127"/>
      <c r="AA447" s="127"/>
      <c r="AB447" s="127"/>
      <c r="AC447" s="127"/>
      <c r="AD447" s="127"/>
      <c r="AE447" s="127"/>
      <c r="AF447" s="127"/>
      <c r="AG447" s="127" t="s">
        <v>131</v>
      </c>
      <c r="AH447" s="127"/>
      <c r="AI447" s="127"/>
      <c r="AJ447" s="127"/>
      <c r="AK447" s="127"/>
      <c r="AL447" s="127"/>
      <c r="AM447" s="127"/>
      <c r="AN447" s="127"/>
      <c r="AO447" s="127"/>
      <c r="AP447" s="127"/>
      <c r="AQ447" s="127"/>
      <c r="AR447" s="127"/>
      <c r="AS447" s="127"/>
      <c r="AT447" s="127"/>
      <c r="AU447" s="127"/>
      <c r="AV447" s="127"/>
      <c r="AW447" s="127"/>
      <c r="AX447" s="127"/>
      <c r="AY447" s="127"/>
      <c r="AZ447" s="127"/>
      <c r="BA447" s="127"/>
      <c r="BB447" s="127"/>
      <c r="BC447" s="127"/>
      <c r="BD447" s="127"/>
      <c r="BE447" s="127"/>
      <c r="BF447" s="127"/>
      <c r="BG447" s="127"/>
      <c r="BH447" s="127"/>
    </row>
    <row r="448" spans="1:60" ht="45" outlineLevel="1" x14ac:dyDescent="0.2">
      <c r="A448" s="141">
        <v>112</v>
      </c>
      <c r="B448" s="142" t="s">
        <v>566</v>
      </c>
      <c r="C448" s="326" t="s">
        <v>567</v>
      </c>
      <c r="D448" s="327" t="s">
        <v>199</v>
      </c>
      <c r="E448" s="328">
        <v>87.421000000000006</v>
      </c>
      <c r="F448" s="144"/>
      <c r="G448" s="329">
        <f>ROUND(E448*F448,2)</f>
        <v>0</v>
      </c>
      <c r="H448" s="144"/>
      <c r="I448" s="145">
        <f>ROUND(E448*H448,2)</f>
        <v>0</v>
      </c>
      <c r="J448" s="144"/>
      <c r="K448" s="145">
        <f>ROUND(E448*J448,2)</f>
        <v>0</v>
      </c>
      <c r="L448" s="145">
        <v>21</v>
      </c>
      <c r="M448" s="145">
        <f>G448*(1+L448/100)</f>
        <v>0</v>
      </c>
      <c r="N448" s="143">
        <v>2.64E-3</v>
      </c>
      <c r="O448" s="143">
        <f>ROUND(E448*N448,2)</f>
        <v>0.23</v>
      </c>
      <c r="P448" s="143">
        <v>0</v>
      </c>
      <c r="Q448" s="143">
        <f>ROUND(E448*P448,2)</f>
        <v>0</v>
      </c>
      <c r="R448" s="145" t="s">
        <v>550</v>
      </c>
      <c r="S448" s="145" t="s">
        <v>123</v>
      </c>
      <c r="T448" s="146" t="s">
        <v>123</v>
      </c>
      <c r="U448" s="133">
        <v>0.54305000000000003</v>
      </c>
      <c r="V448" s="133">
        <f>ROUND(E448*U448,2)</f>
        <v>47.47</v>
      </c>
      <c r="W448" s="133"/>
      <c r="X448" s="133" t="s">
        <v>124</v>
      </c>
      <c r="Y448" s="133" t="s">
        <v>125</v>
      </c>
      <c r="Z448" s="127"/>
      <c r="AA448" s="127"/>
      <c r="AB448" s="127"/>
      <c r="AC448" s="127"/>
      <c r="AD448" s="127"/>
      <c r="AE448" s="127"/>
      <c r="AF448" s="127"/>
      <c r="AG448" s="127" t="s">
        <v>126</v>
      </c>
      <c r="AH448" s="127"/>
      <c r="AI448" s="127"/>
      <c r="AJ448" s="127"/>
      <c r="AK448" s="127"/>
      <c r="AL448" s="127"/>
      <c r="AM448" s="127"/>
      <c r="AN448" s="127"/>
      <c r="AO448" s="127"/>
      <c r="AP448" s="127"/>
      <c r="AQ448" s="127"/>
      <c r="AR448" s="127"/>
      <c r="AS448" s="127"/>
      <c r="AT448" s="127"/>
      <c r="AU448" s="127"/>
      <c r="AV448" s="127"/>
      <c r="AW448" s="127"/>
      <c r="AX448" s="127"/>
      <c r="AY448" s="127"/>
      <c r="AZ448" s="127"/>
      <c r="BA448" s="127"/>
      <c r="BB448" s="127"/>
      <c r="BC448" s="127"/>
      <c r="BD448" s="127"/>
      <c r="BE448" s="127"/>
      <c r="BF448" s="127"/>
      <c r="BG448" s="127"/>
      <c r="BH448" s="127"/>
    </row>
    <row r="449" spans="1:60" outlineLevel="2" x14ac:dyDescent="0.2">
      <c r="A449" s="130"/>
      <c r="B449" s="131"/>
      <c r="C449" s="332" t="s">
        <v>568</v>
      </c>
      <c r="D449" s="333"/>
      <c r="E449" s="334">
        <v>3.3</v>
      </c>
      <c r="F449" s="335"/>
      <c r="G449" s="335"/>
      <c r="H449" s="133"/>
      <c r="I449" s="133"/>
      <c r="J449" s="133"/>
      <c r="K449" s="133"/>
      <c r="L449" s="133"/>
      <c r="M449" s="133"/>
      <c r="N449" s="132"/>
      <c r="O449" s="132"/>
      <c r="P449" s="132"/>
      <c r="Q449" s="132"/>
      <c r="R449" s="133"/>
      <c r="S449" s="133"/>
      <c r="T449" s="133"/>
      <c r="U449" s="133"/>
      <c r="V449" s="133"/>
      <c r="W449" s="133"/>
      <c r="X449" s="133"/>
      <c r="Y449" s="133"/>
      <c r="Z449" s="127"/>
      <c r="AA449" s="127"/>
      <c r="AB449" s="127"/>
      <c r="AC449" s="127"/>
      <c r="AD449" s="127"/>
      <c r="AE449" s="127"/>
      <c r="AF449" s="127"/>
      <c r="AG449" s="127" t="s">
        <v>130</v>
      </c>
      <c r="AH449" s="127">
        <v>0</v>
      </c>
      <c r="AI449" s="127"/>
      <c r="AJ449" s="127"/>
      <c r="AK449" s="127"/>
      <c r="AL449" s="127"/>
      <c r="AM449" s="127"/>
      <c r="AN449" s="127"/>
      <c r="AO449" s="127"/>
      <c r="AP449" s="127"/>
      <c r="AQ449" s="127"/>
      <c r="AR449" s="127"/>
      <c r="AS449" s="127"/>
      <c r="AT449" s="127"/>
      <c r="AU449" s="127"/>
      <c r="AV449" s="127"/>
      <c r="AW449" s="127"/>
      <c r="AX449" s="127"/>
      <c r="AY449" s="127"/>
      <c r="AZ449" s="127"/>
      <c r="BA449" s="127"/>
      <c r="BB449" s="127"/>
      <c r="BC449" s="127"/>
      <c r="BD449" s="127"/>
      <c r="BE449" s="127"/>
      <c r="BF449" s="127"/>
      <c r="BG449" s="127"/>
      <c r="BH449" s="127"/>
    </row>
    <row r="450" spans="1:60" outlineLevel="3" x14ac:dyDescent="0.2">
      <c r="A450" s="130"/>
      <c r="B450" s="131"/>
      <c r="C450" s="332" t="s">
        <v>569</v>
      </c>
      <c r="D450" s="333"/>
      <c r="E450" s="334">
        <v>4.9470000000000001</v>
      </c>
      <c r="F450" s="335"/>
      <c r="G450" s="335"/>
      <c r="H450" s="133"/>
      <c r="I450" s="133"/>
      <c r="J450" s="133"/>
      <c r="K450" s="133"/>
      <c r="L450" s="133"/>
      <c r="M450" s="133"/>
      <c r="N450" s="132"/>
      <c r="O450" s="132"/>
      <c r="P450" s="132"/>
      <c r="Q450" s="132"/>
      <c r="R450" s="133"/>
      <c r="S450" s="133"/>
      <c r="T450" s="133"/>
      <c r="U450" s="133"/>
      <c r="V450" s="133"/>
      <c r="W450" s="133"/>
      <c r="X450" s="133"/>
      <c r="Y450" s="133"/>
      <c r="Z450" s="127"/>
      <c r="AA450" s="127"/>
      <c r="AB450" s="127"/>
      <c r="AC450" s="127"/>
      <c r="AD450" s="127"/>
      <c r="AE450" s="127"/>
      <c r="AF450" s="127"/>
      <c r="AG450" s="127" t="s">
        <v>130</v>
      </c>
      <c r="AH450" s="127">
        <v>0</v>
      </c>
      <c r="AI450" s="127"/>
      <c r="AJ450" s="127"/>
      <c r="AK450" s="127"/>
      <c r="AL450" s="127"/>
      <c r="AM450" s="127"/>
      <c r="AN450" s="127"/>
      <c r="AO450" s="127"/>
      <c r="AP450" s="127"/>
      <c r="AQ450" s="127"/>
      <c r="AR450" s="127"/>
      <c r="AS450" s="127"/>
      <c r="AT450" s="127"/>
      <c r="AU450" s="127"/>
      <c r="AV450" s="127"/>
      <c r="AW450" s="127"/>
      <c r="AX450" s="127"/>
      <c r="AY450" s="127"/>
      <c r="AZ450" s="127"/>
      <c r="BA450" s="127"/>
      <c r="BB450" s="127"/>
      <c r="BC450" s="127"/>
      <c r="BD450" s="127"/>
      <c r="BE450" s="127"/>
      <c r="BF450" s="127"/>
      <c r="BG450" s="127"/>
      <c r="BH450" s="127"/>
    </row>
    <row r="451" spans="1:60" outlineLevel="3" x14ac:dyDescent="0.2">
      <c r="A451" s="130"/>
      <c r="B451" s="131"/>
      <c r="C451" s="332" t="s">
        <v>570</v>
      </c>
      <c r="D451" s="333"/>
      <c r="E451" s="334">
        <v>9.0350000000000001</v>
      </c>
      <c r="F451" s="335"/>
      <c r="G451" s="335"/>
      <c r="H451" s="133"/>
      <c r="I451" s="133"/>
      <c r="J451" s="133"/>
      <c r="K451" s="133"/>
      <c r="L451" s="133"/>
      <c r="M451" s="133"/>
      <c r="N451" s="132"/>
      <c r="O451" s="132"/>
      <c r="P451" s="132"/>
      <c r="Q451" s="132"/>
      <c r="R451" s="133"/>
      <c r="S451" s="133"/>
      <c r="T451" s="133"/>
      <c r="U451" s="133"/>
      <c r="V451" s="133"/>
      <c r="W451" s="133"/>
      <c r="X451" s="133"/>
      <c r="Y451" s="133"/>
      <c r="Z451" s="127"/>
      <c r="AA451" s="127"/>
      <c r="AB451" s="127"/>
      <c r="AC451" s="127"/>
      <c r="AD451" s="127"/>
      <c r="AE451" s="127"/>
      <c r="AF451" s="127"/>
      <c r="AG451" s="127" t="s">
        <v>130</v>
      </c>
      <c r="AH451" s="127">
        <v>0</v>
      </c>
      <c r="AI451" s="127"/>
      <c r="AJ451" s="127"/>
      <c r="AK451" s="127"/>
      <c r="AL451" s="127"/>
      <c r="AM451" s="127"/>
      <c r="AN451" s="127"/>
      <c r="AO451" s="127"/>
      <c r="AP451" s="127"/>
      <c r="AQ451" s="127"/>
      <c r="AR451" s="127"/>
      <c r="AS451" s="127"/>
      <c r="AT451" s="127"/>
      <c r="AU451" s="127"/>
      <c r="AV451" s="127"/>
      <c r="AW451" s="127"/>
      <c r="AX451" s="127"/>
      <c r="AY451" s="127"/>
      <c r="AZ451" s="127"/>
      <c r="BA451" s="127"/>
      <c r="BB451" s="127"/>
      <c r="BC451" s="127"/>
      <c r="BD451" s="127"/>
      <c r="BE451" s="127"/>
      <c r="BF451" s="127"/>
      <c r="BG451" s="127"/>
      <c r="BH451" s="127"/>
    </row>
    <row r="452" spans="1:60" outlineLevel="3" x14ac:dyDescent="0.2">
      <c r="A452" s="130"/>
      <c r="B452" s="131"/>
      <c r="C452" s="332" t="s">
        <v>571</v>
      </c>
      <c r="D452" s="333"/>
      <c r="E452" s="334">
        <v>3.2839999999999998</v>
      </c>
      <c r="F452" s="335"/>
      <c r="G452" s="335"/>
      <c r="H452" s="133"/>
      <c r="I452" s="133"/>
      <c r="J452" s="133"/>
      <c r="K452" s="133"/>
      <c r="L452" s="133"/>
      <c r="M452" s="133"/>
      <c r="N452" s="132"/>
      <c r="O452" s="132"/>
      <c r="P452" s="132"/>
      <c r="Q452" s="132"/>
      <c r="R452" s="133"/>
      <c r="S452" s="133"/>
      <c r="T452" s="133"/>
      <c r="U452" s="133"/>
      <c r="V452" s="133"/>
      <c r="W452" s="133"/>
      <c r="X452" s="133"/>
      <c r="Y452" s="133"/>
      <c r="Z452" s="127"/>
      <c r="AA452" s="127"/>
      <c r="AB452" s="127"/>
      <c r="AC452" s="127"/>
      <c r="AD452" s="127"/>
      <c r="AE452" s="127"/>
      <c r="AF452" s="127"/>
      <c r="AG452" s="127" t="s">
        <v>130</v>
      </c>
      <c r="AH452" s="127">
        <v>0</v>
      </c>
      <c r="AI452" s="127"/>
      <c r="AJ452" s="127"/>
      <c r="AK452" s="127"/>
      <c r="AL452" s="127"/>
      <c r="AM452" s="127"/>
      <c r="AN452" s="127"/>
      <c r="AO452" s="127"/>
      <c r="AP452" s="127"/>
      <c r="AQ452" s="127"/>
      <c r="AR452" s="127"/>
      <c r="AS452" s="127"/>
      <c r="AT452" s="127"/>
      <c r="AU452" s="127"/>
      <c r="AV452" s="127"/>
      <c r="AW452" s="127"/>
      <c r="AX452" s="127"/>
      <c r="AY452" s="127"/>
      <c r="AZ452" s="127"/>
      <c r="BA452" s="127"/>
      <c r="BB452" s="127"/>
      <c r="BC452" s="127"/>
      <c r="BD452" s="127"/>
      <c r="BE452" s="127"/>
      <c r="BF452" s="127"/>
      <c r="BG452" s="127"/>
      <c r="BH452" s="127"/>
    </row>
    <row r="453" spans="1:60" outlineLevel="3" x14ac:dyDescent="0.2">
      <c r="A453" s="130"/>
      <c r="B453" s="131"/>
      <c r="C453" s="332" t="s">
        <v>572</v>
      </c>
      <c r="D453" s="333"/>
      <c r="E453" s="334">
        <v>0.59499999999999997</v>
      </c>
      <c r="F453" s="335"/>
      <c r="G453" s="335"/>
      <c r="H453" s="133"/>
      <c r="I453" s="133"/>
      <c r="J453" s="133"/>
      <c r="K453" s="133"/>
      <c r="L453" s="133"/>
      <c r="M453" s="133"/>
      <c r="N453" s="132"/>
      <c r="O453" s="132"/>
      <c r="P453" s="132"/>
      <c r="Q453" s="132"/>
      <c r="R453" s="133"/>
      <c r="S453" s="133"/>
      <c r="T453" s="133"/>
      <c r="U453" s="133"/>
      <c r="V453" s="133"/>
      <c r="W453" s="133"/>
      <c r="X453" s="133"/>
      <c r="Y453" s="133"/>
      <c r="Z453" s="127"/>
      <c r="AA453" s="127"/>
      <c r="AB453" s="127"/>
      <c r="AC453" s="127"/>
      <c r="AD453" s="127"/>
      <c r="AE453" s="127"/>
      <c r="AF453" s="127"/>
      <c r="AG453" s="127" t="s">
        <v>130</v>
      </c>
      <c r="AH453" s="127">
        <v>0</v>
      </c>
      <c r="AI453" s="127"/>
      <c r="AJ453" s="127"/>
      <c r="AK453" s="127"/>
      <c r="AL453" s="127"/>
      <c r="AM453" s="127"/>
      <c r="AN453" s="127"/>
      <c r="AO453" s="127"/>
      <c r="AP453" s="127"/>
      <c r="AQ453" s="127"/>
      <c r="AR453" s="127"/>
      <c r="AS453" s="127"/>
      <c r="AT453" s="127"/>
      <c r="AU453" s="127"/>
      <c r="AV453" s="127"/>
      <c r="AW453" s="127"/>
      <c r="AX453" s="127"/>
      <c r="AY453" s="127"/>
      <c r="AZ453" s="127"/>
      <c r="BA453" s="127"/>
      <c r="BB453" s="127"/>
      <c r="BC453" s="127"/>
      <c r="BD453" s="127"/>
      <c r="BE453" s="127"/>
      <c r="BF453" s="127"/>
      <c r="BG453" s="127"/>
      <c r="BH453" s="127"/>
    </row>
    <row r="454" spans="1:60" outlineLevel="3" x14ac:dyDescent="0.2">
      <c r="A454" s="130"/>
      <c r="B454" s="131"/>
      <c r="C454" s="332" t="s">
        <v>573</v>
      </c>
      <c r="D454" s="333"/>
      <c r="E454" s="334">
        <v>4.4550000000000001</v>
      </c>
      <c r="F454" s="335"/>
      <c r="G454" s="335"/>
      <c r="H454" s="133"/>
      <c r="I454" s="133"/>
      <c r="J454" s="133"/>
      <c r="K454" s="133"/>
      <c r="L454" s="133"/>
      <c r="M454" s="133"/>
      <c r="N454" s="132"/>
      <c r="O454" s="132"/>
      <c r="P454" s="132"/>
      <c r="Q454" s="132"/>
      <c r="R454" s="133"/>
      <c r="S454" s="133"/>
      <c r="T454" s="133"/>
      <c r="U454" s="133"/>
      <c r="V454" s="133"/>
      <c r="W454" s="133"/>
      <c r="X454" s="133"/>
      <c r="Y454" s="133"/>
      <c r="Z454" s="127"/>
      <c r="AA454" s="127"/>
      <c r="AB454" s="127"/>
      <c r="AC454" s="127"/>
      <c r="AD454" s="127"/>
      <c r="AE454" s="127"/>
      <c r="AF454" s="127"/>
      <c r="AG454" s="127" t="s">
        <v>130</v>
      </c>
      <c r="AH454" s="127">
        <v>0</v>
      </c>
      <c r="AI454" s="127"/>
      <c r="AJ454" s="127"/>
      <c r="AK454" s="127"/>
      <c r="AL454" s="127"/>
      <c r="AM454" s="127"/>
      <c r="AN454" s="127"/>
      <c r="AO454" s="127"/>
      <c r="AP454" s="127"/>
      <c r="AQ454" s="127"/>
      <c r="AR454" s="127"/>
      <c r="AS454" s="127"/>
      <c r="AT454" s="127"/>
      <c r="AU454" s="127"/>
      <c r="AV454" s="127"/>
      <c r="AW454" s="127"/>
      <c r="AX454" s="127"/>
      <c r="AY454" s="127"/>
      <c r="AZ454" s="127"/>
      <c r="BA454" s="127"/>
      <c r="BB454" s="127"/>
      <c r="BC454" s="127"/>
      <c r="BD454" s="127"/>
      <c r="BE454" s="127"/>
      <c r="BF454" s="127"/>
      <c r="BG454" s="127"/>
      <c r="BH454" s="127"/>
    </row>
    <row r="455" spans="1:60" outlineLevel="3" x14ac:dyDescent="0.2">
      <c r="A455" s="130"/>
      <c r="B455" s="131"/>
      <c r="C455" s="332" t="s">
        <v>574</v>
      </c>
      <c r="D455" s="333"/>
      <c r="E455" s="334">
        <v>8.7550000000000008</v>
      </c>
      <c r="F455" s="335"/>
      <c r="G455" s="335"/>
      <c r="H455" s="133"/>
      <c r="I455" s="133"/>
      <c r="J455" s="133"/>
      <c r="K455" s="133"/>
      <c r="L455" s="133"/>
      <c r="M455" s="133"/>
      <c r="N455" s="132"/>
      <c r="O455" s="132"/>
      <c r="P455" s="132"/>
      <c r="Q455" s="132"/>
      <c r="R455" s="133"/>
      <c r="S455" s="133"/>
      <c r="T455" s="133"/>
      <c r="U455" s="133"/>
      <c r="V455" s="133"/>
      <c r="W455" s="133"/>
      <c r="X455" s="133"/>
      <c r="Y455" s="133"/>
      <c r="Z455" s="127"/>
      <c r="AA455" s="127"/>
      <c r="AB455" s="127"/>
      <c r="AC455" s="127"/>
      <c r="AD455" s="127"/>
      <c r="AE455" s="127"/>
      <c r="AF455" s="127"/>
      <c r="AG455" s="127" t="s">
        <v>130</v>
      </c>
      <c r="AH455" s="127">
        <v>0</v>
      </c>
      <c r="AI455" s="127"/>
      <c r="AJ455" s="127"/>
      <c r="AK455" s="127"/>
      <c r="AL455" s="127"/>
      <c r="AM455" s="127"/>
      <c r="AN455" s="127"/>
      <c r="AO455" s="127"/>
      <c r="AP455" s="127"/>
      <c r="AQ455" s="127"/>
      <c r="AR455" s="127"/>
      <c r="AS455" s="127"/>
      <c r="AT455" s="127"/>
      <c r="AU455" s="127"/>
      <c r="AV455" s="127"/>
      <c r="AW455" s="127"/>
      <c r="AX455" s="127"/>
      <c r="AY455" s="127"/>
      <c r="AZ455" s="127"/>
      <c r="BA455" s="127"/>
      <c r="BB455" s="127"/>
      <c r="BC455" s="127"/>
      <c r="BD455" s="127"/>
      <c r="BE455" s="127"/>
      <c r="BF455" s="127"/>
      <c r="BG455" s="127"/>
      <c r="BH455" s="127"/>
    </row>
    <row r="456" spans="1:60" outlineLevel="3" x14ac:dyDescent="0.2">
      <c r="A456" s="130"/>
      <c r="B456" s="131"/>
      <c r="C456" s="332" t="s">
        <v>575</v>
      </c>
      <c r="D456" s="333"/>
      <c r="E456" s="334">
        <v>3.3039999999999998</v>
      </c>
      <c r="F456" s="335"/>
      <c r="G456" s="335"/>
      <c r="H456" s="133"/>
      <c r="I456" s="133"/>
      <c r="J456" s="133"/>
      <c r="K456" s="133"/>
      <c r="L456" s="133"/>
      <c r="M456" s="133"/>
      <c r="N456" s="132"/>
      <c r="O456" s="132"/>
      <c r="P456" s="132"/>
      <c r="Q456" s="132"/>
      <c r="R456" s="133"/>
      <c r="S456" s="133"/>
      <c r="T456" s="133"/>
      <c r="U456" s="133"/>
      <c r="V456" s="133"/>
      <c r="W456" s="133"/>
      <c r="X456" s="133"/>
      <c r="Y456" s="133"/>
      <c r="Z456" s="127"/>
      <c r="AA456" s="127"/>
      <c r="AB456" s="127"/>
      <c r="AC456" s="127"/>
      <c r="AD456" s="127"/>
      <c r="AE456" s="127"/>
      <c r="AF456" s="127"/>
      <c r="AG456" s="127" t="s">
        <v>130</v>
      </c>
      <c r="AH456" s="127">
        <v>0</v>
      </c>
      <c r="AI456" s="127"/>
      <c r="AJ456" s="127"/>
      <c r="AK456" s="127"/>
      <c r="AL456" s="127"/>
      <c r="AM456" s="127"/>
      <c r="AN456" s="127"/>
      <c r="AO456" s="127"/>
      <c r="AP456" s="127"/>
      <c r="AQ456" s="127"/>
      <c r="AR456" s="127"/>
      <c r="AS456" s="127"/>
      <c r="AT456" s="127"/>
      <c r="AU456" s="127"/>
      <c r="AV456" s="127"/>
      <c r="AW456" s="127"/>
      <c r="AX456" s="127"/>
      <c r="AY456" s="127"/>
      <c r="AZ456" s="127"/>
      <c r="BA456" s="127"/>
      <c r="BB456" s="127"/>
      <c r="BC456" s="127"/>
      <c r="BD456" s="127"/>
      <c r="BE456" s="127"/>
      <c r="BF456" s="127"/>
      <c r="BG456" s="127"/>
      <c r="BH456" s="127"/>
    </row>
    <row r="457" spans="1:60" outlineLevel="3" x14ac:dyDescent="0.2">
      <c r="A457" s="130"/>
      <c r="B457" s="131"/>
      <c r="C457" s="332" t="s">
        <v>576</v>
      </c>
      <c r="D457" s="333"/>
      <c r="E457" s="334">
        <v>2.4769999999999999</v>
      </c>
      <c r="F457" s="335"/>
      <c r="G457" s="335"/>
      <c r="H457" s="133"/>
      <c r="I457" s="133"/>
      <c r="J457" s="133"/>
      <c r="K457" s="133"/>
      <c r="L457" s="133"/>
      <c r="M457" s="133"/>
      <c r="N457" s="132"/>
      <c r="O457" s="132"/>
      <c r="P457" s="132"/>
      <c r="Q457" s="132"/>
      <c r="R457" s="133"/>
      <c r="S457" s="133"/>
      <c r="T457" s="133"/>
      <c r="U457" s="133"/>
      <c r="V457" s="133"/>
      <c r="W457" s="133"/>
      <c r="X457" s="133"/>
      <c r="Y457" s="133"/>
      <c r="Z457" s="127"/>
      <c r="AA457" s="127"/>
      <c r="AB457" s="127"/>
      <c r="AC457" s="127"/>
      <c r="AD457" s="127"/>
      <c r="AE457" s="127"/>
      <c r="AF457" s="127"/>
      <c r="AG457" s="127" t="s">
        <v>130</v>
      </c>
      <c r="AH457" s="127">
        <v>0</v>
      </c>
      <c r="AI457" s="127"/>
      <c r="AJ457" s="127"/>
      <c r="AK457" s="127"/>
      <c r="AL457" s="127"/>
      <c r="AM457" s="127"/>
      <c r="AN457" s="127"/>
      <c r="AO457" s="127"/>
      <c r="AP457" s="127"/>
      <c r="AQ457" s="127"/>
      <c r="AR457" s="127"/>
      <c r="AS457" s="127"/>
      <c r="AT457" s="127"/>
      <c r="AU457" s="127"/>
      <c r="AV457" s="127"/>
      <c r="AW457" s="127"/>
      <c r="AX457" s="127"/>
      <c r="AY457" s="127"/>
      <c r="AZ457" s="127"/>
      <c r="BA457" s="127"/>
      <c r="BB457" s="127"/>
      <c r="BC457" s="127"/>
      <c r="BD457" s="127"/>
      <c r="BE457" s="127"/>
      <c r="BF457" s="127"/>
      <c r="BG457" s="127"/>
      <c r="BH457" s="127"/>
    </row>
    <row r="458" spans="1:60" outlineLevel="3" x14ac:dyDescent="0.2">
      <c r="A458" s="130"/>
      <c r="B458" s="131"/>
      <c r="C458" s="332" t="s">
        <v>577</v>
      </c>
      <c r="D458" s="333"/>
      <c r="E458" s="334">
        <v>6.7460000000000004</v>
      </c>
      <c r="F458" s="335"/>
      <c r="G458" s="335"/>
      <c r="H458" s="133"/>
      <c r="I458" s="133"/>
      <c r="J458" s="133"/>
      <c r="K458" s="133"/>
      <c r="L458" s="133"/>
      <c r="M458" s="133"/>
      <c r="N458" s="132"/>
      <c r="O458" s="132"/>
      <c r="P458" s="132"/>
      <c r="Q458" s="132"/>
      <c r="R458" s="133"/>
      <c r="S458" s="133"/>
      <c r="T458" s="133"/>
      <c r="U458" s="133"/>
      <c r="V458" s="133"/>
      <c r="W458" s="133"/>
      <c r="X458" s="133"/>
      <c r="Y458" s="133"/>
      <c r="Z458" s="127"/>
      <c r="AA458" s="127"/>
      <c r="AB458" s="127"/>
      <c r="AC458" s="127"/>
      <c r="AD458" s="127"/>
      <c r="AE458" s="127"/>
      <c r="AF458" s="127"/>
      <c r="AG458" s="127" t="s">
        <v>130</v>
      </c>
      <c r="AH458" s="127">
        <v>0</v>
      </c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127"/>
      <c r="AS458" s="127"/>
      <c r="AT458" s="127"/>
      <c r="AU458" s="127"/>
      <c r="AV458" s="127"/>
      <c r="AW458" s="127"/>
      <c r="AX458" s="127"/>
      <c r="AY458" s="127"/>
      <c r="AZ458" s="127"/>
      <c r="BA458" s="127"/>
      <c r="BB458" s="127"/>
      <c r="BC458" s="127"/>
      <c r="BD458" s="127"/>
      <c r="BE458" s="127"/>
      <c r="BF458" s="127"/>
      <c r="BG458" s="127"/>
      <c r="BH458" s="127"/>
    </row>
    <row r="459" spans="1:60" outlineLevel="3" x14ac:dyDescent="0.2">
      <c r="A459" s="130"/>
      <c r="B459" s="131"/>
      <c r="C459" s="332" t="s">
        <v>578</v>
      </c>
      <c r="D459" s="333"/>
      <c r="E459" s="334">
        <v>11.349</v>
      </c>
      <c r="F459" s="335"/>
      <c r="G459" s="335"/>
      <c r="H459" s="133"/>
      <c r="I459" s="133"/>
      <c r="J459" s="133"/>
      <c r="K459" s="133"/>
      <c r="L459" s="133"/>
      <c r="M459" s="133"/>
      <c r="N459" s="132"/>
      <c r="O459" s="132"/>
      <c r="P459" s="132"/>
      <c r="Q459" s="132"/>
      <c r="R459" s="133"/>
      <c r="S459" s="133"/>
      <c r="T459" s="133"/>
      <c r="U459" s="133"/>
      <c r="V459" s="133"/>
      <c r="W459" s="133"/>
      <c r="X459" s="133"/>
      <c r="Y459" s="133"/>
      <c r="Z459" s="127"/>
      <c r="AA459" s="127"/>
      <c r="AB459" s="127"/>
      <c r="AC459" s="127"/>
      <c r="AD459" s="127"/>
      <c r="AE459" s="127"/>
      <c r="AF459" s="127"/>
      <c r="AG459" s="127" t="s">
        <v>130</v>
      </c>
      <c r="AH459" s="127">
        <v>0</v>
      </c>
      <c r="AI459" s="127"/>
      <c r="AJ459" s="127"/>
      <c r="AK459" s="127"/>
      <c r="AL459" s="127"/>
      <c r="AM459" s="127"/>
      <c r="AN459" s="127"/>
      <c r="AO459" s="127"/>
      <c r="AP459" s="127"/>
      <c r="AQ459" s="127"/>
      <c r="AR459" s="127"/>
      <c r="AS459" s="127"/>
      <c r="AT459" s="127"/>
      <c r="AU459" s="127"/>
      <c r="AV459" s="127"/>
      <c r="AW459" s="127"/>
      <c r="AX459" s="127"/>
      <c r="AY459" s="127"/>
      <c r="AZ459" s="127"/>
      <c r="BA459" s="127"/>
      <c r="BB459" s="127"/>
      <c r="BC459" s="127"/>
      <c r="BD459" s="127"/>
      <c r="BE459" s="127"/>
      <c r="BF459" s="127"/>
      <c r="BG459" s="127"/>
      <c r="BH459" s="127"/>
    </row>
    <row r="460" spans="1:60" outlineLevel="3" x14ac:dyDescent="0.2">
      <c r="A460" s="130"/>
      <c r="B460" s="131"/>
      <c r="C460" s="332" t="s">
        <v>579</v>
      </c>
      <c r="D460" s="333"/>
      <c r="E460" s="334">
        <v>9.0440000000000005</v>
      </c>
      <c r="F460" s="335"/>
      <c r="G460" s="335"/>
      <c r="H460" s="133"/>
      <c r="I460" s="133"/>
      <c r="J460" s="133"/>
      <c r="K460" s="133"/>
      <c r="L460" s="133"/>
      <c r="M460" s="133"/>
      <c r="N460" s="132"/>
      <c r="O460" s="132"/>
      <c r="P460" s="132"/>
      <c r="Q460" s="132"/>
      <c r="R460" s="133"/>
      <c r="S460" s="133"/>
      <c r="T460" s="133"/>
      <c r="U460" s="133"/>
      <c r="V460" s="133"/>
      <c r="W460" s="133"/>
      <c r="X460" s="133"/>
      <c r="Y460" s="133"/>
      <c r="Z460" s="127"/>
      <c r="AA460" s="127"/>
      <c r="AB460" s="127"/>
      <c r="AC460" s="127"/>
      <c r="AD460" s="127"/>
      <c r="AE460" s="127"/>
      <c r="AF460" s="127"/>
      <c r="AG460" s="127" t="s">
        <v>130</v>
      </c>
      <c r="AH460" s="127">
        <v>0</v>
      </c>
      <c r="AI460" s="127"/>
      <c r="AJ460" s="127"/>
      <c r="AK460" s="127"/>
      <c r="AL460" s="127"/>
      <c r="AM460" s="127"/>
      <c r="AN460" s="127"/>
      <c r="AO460" s="127"/>
      <c r="AP460" s="127"/>
      <c r="AQ460" s="127"/>
      <c r="AR460" s="127"/>
      <c r="AS460" s="127"/>
      <c r="AT460" s="127"/>
      <c r="AU460" s="127"/>
      <c r="AV460" s="127"/>
      <c r="AW460" s="127"/>
      <c r="AX460" s="127"/>
      <c r="AY460" s="127"/>
      <c r="AZ460" s="127"/>
      <c r="BA460" s="127"/>
      <c r="BB460" s="127"/>
      <c r="BC460" s="127"/>
      <c r="BD460" s="127"/>
      <c r="BE460" s="127"/>
      <c r="BF460" s="127"/>
      <c r="BG460" s="127"/>
      <c r="BH460" s="127"/>
    </row>
    <row r="461" spans="1:60" outlineLevel="3" x14ac:dyDescent="0.2">
      <c r="A461" s="130"/>
      <c r="B461" s="131"/>
      <c r="C461" s="332" t="s">
        <v>580</v>
      </c>
      <c r="D461" s="333"/>
      <c r="E461" s="334">
        <v>8.0749999999999993</v>
      </c>
      <c r="F461" s="335"/>
      <c r="G461" s="335"/>
      <c r="H461" s="133"/>
      <c r="I461" s="133"/>
      <c r="J461" s="133"/>
      <c r="K461" s="133"/>
      <c r="L461" s="133"/>
      <c r="M461" s="133"/>
      <c r="N461" s="132"/>
      <c r="O461" s="132"/>
      <c r="P461" s="132"/>
      <c r="Q461" s="132"/>
      <c r="R461" s="133"/>
      <c r="S461" s="133"/>
      <c r="T461" s="133"/>
      <c r="U461" s="133"/>
      <c r="V461" s="133"/>
      <c r="W461" s="133"/>
      <c r="X461" s="133"/>
      <c r="Y461" s="133"/>
      <c r="Z461" s="127"/>
      <c r="AA461" s="127"/>
      <c r="AB461" s="127"/>
      <c r="AC461" s="127"/>
      <c r="AD461" s="127"/>
      <c r="AE461" s="127"/>
      <c r="AF461" s="127"/>
      <c r="AG461" s="127" t="s">
        <v>130</v>
      </c>
      <c r="AH461" s="127">
        <v>0</v>
      </c>
      <c r="AI461" s="127"/>
      <c r="AJ461" s="127"/>
      <c r="AK461" s="127"/>
      <c r="AL461" s="127"/>
      <c r="AM461" s="127"/>
      <c r="AN461" s="127"/>
      <c r="AO461" s="127"/>
      <c r="AP461" s="127"/>
      <c r="AQ461" s="127"/>
      <c r="AR461" s="127"/>
      <c r="AS461" s="127"/>
      <c r="AT461" s="127"/>
      <c r="AU461" s="127"/>
      <c r="AV461" s="127"/>
      <c r="AW461" s="127"/>
      <c r="AX461" s="127"/>
      <c r="AY461" s="127"/>
      <c r="AZ461" s="127"/>
      <c r="BA461" s="127"/>
      <c r="BB461" s="127"/>
      <c r="BC461" s="127"/>
      <c r="BD461" s="127"/>
      <c r="BE461" s="127"/>
      <c r="BF461" s="127"/>
      <c r="BG461" s="127"/>
      <c r="BH461" s="127"/>
    </row>
    <row r="462" spans="1:60" outlineLevel="3" x14ac:dyDescent="0.2">
      <c r="A462" s="130"/>
      <c r="B462" s="131"/>
      <c r="C462" s="332" t="s">
        <v>581</v>
      </c>
      <c r="D462" s="333"/>
      <c r="E462" s="334">
        <v>12.055</v>
      </c>
      <c r="F462" s="335"/>
      <c r="G462" s="335"/>
      <c r="H462" s="133"/>
      <c r="I462" s="133"/>
      <c r="J462" s="133"/>
      <c r="K462" s="133"/>
      <c r="L462" s="133"/>
      <c r="M462" s="133"/>
      <c r="N462" s="132"/>
      <c r="O462" s="132"/>
      <c r="P462" s="132"/>
      <c r="Q462" s="132"/>
      <c r="R462" s="133"/>
      <c r="S462" s="133"/>
      <c r="T462" s="133"/>
      <c r="U462" s="133"/>
      <c r="V462" s="133"/>
      <c r="W462" s="133"/>
      <c r="X462" s="133"/>
      <c r="Y462" s="133"/>
      <c r="Z462" s="127"/>
      <c r="AA462" s="127"/>
      <c r="AB462" s="127"/>
      <c r="AC462" s="127"/>
      <c r="AD462" s="127"/>
      <c r="AE462" s="127"/>
      <c r="AF462" s="127"/>
      <c r="AG462" s="127" t="s">
        <v>130</v>
      </c>
      <c r="AH462" s="127">
        <v>0</v>
      </c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127"/>
      <c r="AS462" s="127"/>
      <c r="AT462" s="127"/>
      <c r="AU462" s="127"/>
      <c r="AV462" s="127"/>
      <c r="AW462" s="127"/>
      <c r="AX462" s="127"/>
      <c r="AY462" s="127"/>
      <c r="AZ462" s="127"/>
      <c r="BA462" s="127"/>
      <c r="BB462" s="127"/>
      <c r="BC462" s="127"/>
      <c r="BD462" s="127"/>
      <c r="BE462" s="127"/>
      <c r="BF462" s="127"/>
      <c r="BG462" s="127"/>
      <c r="BH462" s="127"/>
    </row>
    <row r="463" spans="1:60" outlineLevel="2" x14ac:dyDescent="0.2">
      <c r="A463" s="130"/>
      <c r="B463" s="131"/>
      <c r="C463" s="320"/>
      <c r="D463" s="321"/>
      <c r="E463" s="321"/>
      <c r="F463" s="321"/>
      <c r="G463" s="321"/>
      <c r="H463" s="133"/>
      <c r="I463" s="133"/>
      <c r="J463" s="133"/>
      <c r="K463" s="133"/>
      <c r="L463" s="133"/>
      <c r="M463" s="133"/>
      <c r="N463" s="132"/>
      <c r="O463" s="132"/>
      <c r="P463" s="132"/>
      <c r="Q463" s="132"/>
      <c r="R463" s="133"/>
      <c r="S463" s="133"/>
      <c r="T463" s="133"/>
      <c r="U463" s="133"/>
      <c r="V463" s="133"/>
      <c r="W463" s="133"/>
      <c r="X463" s="133"/>
      <c r="Y463" s="133"/>
      <c r="Z463" s="127"/>
      <c r="AA463" s="127"/>
      <c r="AB463" s="127"/>
      <c r="AC463" s="127"/>
      <c r="AD463" s="127"/>
      <c r="AE463" s="127"/>
      <c r="AF463" s="127"/>
      <c r="AG463" s="127" t="s">
        <v>131</v>
      </c>
      <c r="AH463" s="127"/>
      <c r="AI463" s="127"/>
      <c r="AJ463" s="127"/>
      <c r="AK463" s="127"/>
      <c r="AL463" s="127"/>
      <c r="AM463" s="127"/>
      <c r="AN463" s="127"/>
      <c r="AO463" s="127"/>
      <c r="AP463" s="127"/>
      <c r="AQ463" s="127"/>
      <c r="AR463" s="127"/>
      <c r="AS463" s="127"/>
      <c r="AT463" s="127"/>
      <c r="AU463" s="127"/>
      <c r="AV463" s="127"/>
      <c r="AW463" s="127"/>
      <c r="AX463" s="127"/>
      <c r="AY463" s="127"/>
      <c r="AZ463" s="127"/>
      <c r="BA463" s="127"/>
      <c r="BB463" s="127"/>
      <c r="BC463" s="127"/>
      <c r="BD463" s="127"/>
      <c r="BE463" s="127"/>
      <c r="BF463" s="127"/>
      <c r="BG463" s="127"/>
      <c r="BH463" s="127"/>
    </row>
    <row r="464" spans="1:60" ht="22.5" outlineLevel="1" x14ac:dyDescent="0.2">
      <c r="A464" s="141">
        <v>113</v>
      </c>
      <c r="B464" s="142" t="s">
        <v>582</v>
      </c>
      <c r="C464" s="326" t="s">
        <v>583</v>
      </c>
      <c r="D464" s="327" t="s">
        <v>199</v>
      </c>
      <c r="E464" s="328">
        <v>13.3</v>
      </c>
      <c r="F464" s="144"/>
      <c r="G464" s="329">
        <f>ROUND(E464*F464,2)</f>
        <v>0</v>
      </c>
      <c r="H464" s="144"/>
      <c r="I464" s="145">
        <f>ROUND(E464*H464,2)</f>
        <v>0</v>
      </c>
      <c r="J464" s="144"/>
      <c r="K464" s="145">
        <f>ROUND(E464*J464,2)</f>
        <v>0</v>
      </c>
      <c r="L464" s="145">
        <v>21</v>
      </c>
      <c r="M464" s="145">
        <f>G464*(1+L464/100)</f>
        <v>0</v>
      </c>
      <c r="N464" s="143">
        <v>6.0000000000000002E-5</v>
      </c>
      <c r="O464" s="143">
        <f>ROUND(E464*N464,2)</f>
        <v>0</v>
      </c>
      <c r="P464" s="143">
        <v>0</v>
      </c>
      <c r="Q464" s="143">
        <f>ROUND(E464*P464,2)</f>
        <v>0</v>
      </c>
      <c r="R464" s="145" t="s">
        <v>550</v>
      </c>
      <c r="S464" s="145" t="s">
        <v>123</v>
      </c>
      <c r="T464" s="146" t="s">
        <v>123</v>
      </c>
      <c r="U464" s="133">
        <v>0.25645000000000001</v>
      </c>
      <c r="V464" s="133">
        <f>ROUND(E464*U464,2)</f>
        <v>3.41</v>
      </c>
      <c r="W464" s="133"/>
      <c r="X464" s="133" t="s">
        <v>124</v>
      </c>
      <c r="Y464" s="133" t="s">
        <v>125</v>
      </c>
      <c r="Z464" s="127"/>
      <c r="AA464" s="127"/>
      <c r="AB464" s="127"/>
      <c r="AC464" s="127"/>
      <c r="AD464" s="127"/>
      <c r="AE464" s="127"/>
      <c r="AF464" s="127"/>
      <c r="AG464" s="127" t="s">
        <v>126</v>
      </c>
      <c r="AH464" s="127"/>
      <c r="AI464" s="127"/>
      <c r="AJ464" s="127"/>
      <c r="AK464" s="127"/>
      <c r="AL464" s="127"/>
      <c r="AM464" s="127"/>
      <c r="AN464" s="127"/>
      <c r="AO464" s="127"/>
      <c r="AP464" s="127"/>
      <c r="AQ464" s="127"/>
      <c r="AR464" s="127"/>
      <c r="AS464" s="127"/>
      <c r="AT464" s="127"/>
      <c r="AU464" s="127"/>
      <c r="AV464" s="127"/>
      <c r="AW464" s="127"/>
      <c r="AX464" s="127"/>
      <c r="AY464" s="127"/>
      <c r="AZ464" s="127"/>
      <c r="BA464" s="127"/>
      <c r="BB464" s="127"/>
      <c r="BC464" s="127"/>
      <c r="BD464" s="127"/>
      <c r="BE464" s="127"/>
      <c r="BF464" s="127"/>
      <c r="BG464" s="127"/>
      <c r="BH464" s="127"/>
    </row>
    <row r="465" spans="1:60" outlineLevel="2" x14ac:dyDescent="0.2">
      <c r="A465" s="130"/>
      <c r="B465" s="131"/>
      <c r="C465" s="343"/>
      <c r="D465" s="344"/>
      <c r="E465" s="344"/>
      <c r="F465" s="344"/>
      <c r="G465" s="344"/>
      <c r="H465" s="133"/>
      <c r="I465" s="133"/>
      <c r="J465" s="133"/>
      <c r="K465" s="133"/>
      <c r="L465" s="133"/>
      <c r="M465" s="133"/>
      <c r="N465" s="132"/>
      <c r="O465" s="132"/>
      <c r="P465" s="132"/>
      <c r="Q465" s="132"/>
      <c r="R465" s="133"/>
      <c r="S465" s="133"/>
      <c r="T465" s="133"/>
      <c r="U465" s="133"/>
      <c r="V465" s="133"/>
      <c r="W465" s="133"/>
      <c r="X465" s="133"/>
      <c r="Y465" s="133"/>
      <c r="Z465" s="127"/>
      <c r="AA465" s="127"/>
      <c r="AB465" s="127"/>
      <c r="AC465" s="127"/>
      <c r="AD465" s="127"/>
      <c r="AE465" s="127"/>
      <c r="AF465" s="127"/>
      <c r="AG465" s="127" t="s">
        <v>131</v>
      </c>
      <c r="AH465" s="127"/>
      <c r="AI465" s="127"/>
      <c r="AJ465" s="127"/>
      <c r="AK465" s="127"/>
      <c r="AL465" s="127"/>
      <c r="AM465" s="127"/>
      <c r="AN465" s="127"/>
      <c r="AO465" s="127"/>
      <c r="AP465" s="127"/>
      <c r="AQ465" s="127"/>
      <c r="AR465" s="127"/>
      <c r="AS465" s="127"/>
      <c r="AT465" s="127"/>
      <c r="AU465" s="127"/>
      <c r="AV465" s="127"/>
      <c r="AW465" s="127"/>
      <c r="AX465" s="127"/>
      <c r="AY465" s="127"/>
      <c r="AZ465" s="127"/>
      <c r="BA465" s="127"/>
      <c r="BB465" s="127"/>
      <c r="BC465" s="127"/>
      <c r="BD465" s="127"/>
      <c r="BE465" s="127"/>
      <c r="BF465" s="127"/>
      <c r="BG465" s="127"/>
      <c r="BH465" s="127"/>
    </row>
    <row r="466" spans="1:60" ht="22.5" outlineLevel="1" x14ac:dyDescent="0.2">
      <c r="A466" s="141">
        <v>114</v>
      </c>
      <c r="B466" s="142" t="s">
        <v>584</v>
      </c>
      <c r="C466" s="326" t="s">
        <v>585</v>
      </c>
      <c r="D466" s="327" t="s">
        <v>199</v>
      </c>
      <c r="E466" s="328">
        <v>41.972999999999999</v>
      </c>
      <c r="F466" s="144"/>
      <c r="G466" s="329">
        <f>ROUND(E466*F466,2)</f>
        <v>0</v>
      </c>
      <c r="H466" s="144"/>
      <c r="I466" s="145">
        <f>ROUND(E466*H466,2)</f>
        <v>0</v>
      </c>
      <c r="J466" s="144"/>
      <c r="K466" s="145">
        <f>ROUND(E466*J466,2)</f>
        <v>0</v>
      </c>
      <c r="L466" s="145">
        <v>21</v>
      </c>
      <c r="M466" s="145">
        <f>G466*(1+L466/100)</f>
        <v>0</v>
      </c>
      <c r="N466" s="143">
        <v>3.5899999999999999E-3</v>
      </c>
      <c r="O466" s="143">
        <f>ROUND(E466*N466,2)</f>
        <v>0.15</v>
      </c>
      <c r="P466" s="143">
        <v>0</v>
      </c>
      <c r="Q466" s="143">
        <f>ROUND(E466*P466,2)</f>
        <v>0</v>
      </c>
      <c r="R466" s="145" t="s">
        <v>550</v>
      </c>
      <c r="S466" s="145" t="s">
        <v>123</v>
      </c>
      <c r="T466" s="146" t="s">
        <v>123</v>
      </c>
      <c r="U466" s="133">
        <v>0.81620000000000004</v>
      </c>
      <c r="V466" s="133">
        <f>ROUND(E466*U466,2)</f>
        <v>34.26</v>
      </c>
      <c r="W466" s="133"/>
      <c r="X466" s="133" t="s">
        <v>124</v>
      </c>
      <c r="Y466" s="133" t="s">
        <v>125</v>
      </c>
      <c r="Z466" s="127"/>
      <c r="AA466" s="127"/>
      <c r="AB466" s="127"/>
      <c r="AC466" s="127"/>
      <c r="AD466" s="127"/>
      <c r="AE466" s="127"/>
      <c r="AF466" s="127"/>
      <c r="AG466" s="127" t="s">
        <v>126</v>
      </c>
      <c r="AH466" s="127"/>
      <c r="AI466" s="127"/>
      <c r="AJ466" s="127"/>
      <c r="AK466" s="127"/>
      <c r="AL466" s="127"/>
      <c r="AM466" s="127"/>
      <c r="AN466" s="127"/>
      <c r="AO466" s="127"/>
      <c r="AP466" s="127"/>
      <c r="AQ466" s="127"/>
      <c r="AR466" s="127"/>
      <c r="AS466" s="127"/>
      <c r="AT466" s="127"/>
      <c r="AU466" s="127"/>
      <c r="AV466" s="127"/>
      <c r="AW466" s="127"/>
      <c r="AX466" s="127"/>
      <c r="AY466" s="127"/>
      <c r="AZ466" s="127"/>
      <c r="BA466" s="127"/>
      <c r="BB466" s="127"/>
      <c r="BC466" s="127"/>
      <c r="BD466" s="127"/>
      <c r="BE466" s="127"/>
      <c r="BF466" s="127"/>
      <c r="BG466" s="127"/>
      <c r="BH466" s="127"/>
    </row>
    <row r="467" spans="1:60" outlineLevel="2" x14ac:dyDescent="0.2">
      <c r="A467" s="130"/>
      <c r="B467" s="131"/>
      <c r="C467" s="330" t="s">
        <v>586</v>
      </c>
      <c r="D467" s="331"/>
      <c r="E467" s="331"/>
      <c r="F467" s="331"/>
      <c r="G467" s="331"/>
      <c r="H467" s="133"/>
      <c r="I467" s="133"/>
      <c r="J467" s="133"/>
      <c r="K467" s="133"/>
      <c r="L467" s="133"/>
      <c r="M467" s="133"/>
      <c r="N467" s="132"/>
      <c r="O467" s="132"/>
      <c r="P467" s="132"/>
      <c r="Q467" s="132"/>
      <c r="R467" s="133"/>
      <c r="S467" s="133"/>
      <c r="T467" s="133"/>
      <c r="U467" s="133"/>
      <c r="V467" s="133"/>
      <c r="W467" s="133"/>
      <c r="X467" s="133"/>
      <c r="Y467" s="133"/>
      <c r="Z467" s="127"/>
      <c r="AA467" s="127"/>
      <c r="AB467" s="127"/>
      <c r="AC467" s="127"/>
      <c r="AD467" s="127"/>
      <c r="AE467" s="127"/>
      <c r="AF467" s="127"/>
      <c r="AG467" s="127" t="s">
        <v>128</v>
      </c>
      <c r="AH467" s="127"/>
      <c r="AI467" s="127"/>
      <c r="AJ467" s="127"/>
      <c r="AK467" s="127"/>
      <c r="AL467" s="127"/>
      <c r="AM467" s="127"/>
      <c r="AN467" s="127"/>
      <c r="AO467" s="127"/>
      <c r="AP467" s="127"/>
      <c r="AQ467" s="127"/>
      <c r="AR467" s="127"/>
      <c r="AS467" s="127"/>
      <c r="AT467" s="127"/>
      <c r="AU467" s="127"/>
      <c r="AV467" s="127"/>
      <c r="AW467" s="127"/>
      <c r="AX467" s="127"/>
      <c r="AY467" s="127"/>
      <c r="AZ467" s="127"/>
      <c r="BA467" s="127"/>
      <c r="BB467" s="127"/>
      <c r="BC467" s="127"/>
      <c r="BD467" s="127"/>
      <c r="BE467" s="127"/>
      <c r="BF467" s="127"/>
      <c r="BG467" s="127"/>
      <c r="BH467" s="127"/>
    </row>
    <row r="468" spans="1:60" outlineLevel="2" x14ac:dyDescent="0.2">
      <c r="A468" s="130"/>
      <c r="B468" s="131"/>
      <c r="C468" s="336" t="s">
        <v>587</v>
      </c>
      <c r="D468" s="337"/>
      <c r="E468" s="337"/>
      <c r="F468" s="337"/>
      <c r="G468" s="337"/>
      <c r="H468" s="133"/>
      <c r="I468" s="133"/>
      <c r="J468" s="133"/>
      <c r="K468" s="133"/>
      <c r="L468" s="133"/>
      <c r="M468" s="133"/>
      <c r="N468" s="132"/>
      <c r="O468" s="132"/>
      <c r="P468" s="132"/>
      <c r="Q468" s="132"/>
      <c r="R468" s="133"/>
      <c r="S468" s="133"/>
      <c r="T468" s="133"/>
      <c r="U468" s="133"/>
      <c r="V468" s="133"/>
      <c r="W468" s="133"/>
      <c r="X468" s="133"/>
      <c r="Y468" s="133"/>
      <c r="Z468" s="127"/>
      <c r="AA468" s="127"/>
      <c r="AB468" s="127"/>
      <c r="AC468" s="127"/>
      <c r="AD468" s="127"/>
      <c r="AE468" s="127"/>
      <c r="AF468" s="127"/>
      <c r="AG468" s="127" t="s">
        <v>144</v>
      </c>
      <c r="AH468" s="127"/>
      <c r="AI468" s="127"/>
      <c r="AJ468" s="127"/>
      <c r="AK468" s="127"/>
      <c r="AL468" s="127"/>
      <c r="AM468" s="127"/>
      <c r="AN468" s="127"/>
      <c r="AO468" s="127"/>
      <c r="AP468" s="127"/>
      <c r="AQ468" s="127"/>
      <c r="AR468" s="127"/>
      <c r="AS468" s="127"/>
      <c r="AT468" s="127"/>
      <c r="AU468" s="127"/>
      <c r="AV468" s="127"/>
      <c r="AW468" s="127"/>
      <c r="AX468" s="127"/>
      <c r="AY468" s="127"/>
      <c r="AZ468" s="127"/>
      <c r="BA468" s="127"/>
      <c r="BB468" s="127"/>
      <c r="BC468" s="127"/>
      <c r="BD468" s="127"/>
      <c r="BE468" s="127"/>
      <c r="BF468" s="127"/>
      <c r="BG468" s="127"/>
      <c r="BH468" s="127"/>
    </row>
    <row r="469" spans="1:60" outlineLevel="2" x14ac:dyDescent="0.2">
      <c r="A469" s="130"/>
      <c r="B469" s="131"/>
      <c r="C469" s="332" t="s">
        <v>588</v>
      </c>
      <c r="D469" s="333"/>
      <c r="E469" s="334">
        <v>38.633000000000003</v>
      </c>
      <c r="F469" s="335"/>
      <c r="G469" s="335"/>
      <c r="H469" s="133"/>
      <c r="I469" s="133"/>
      <c r="J469" s="133"/>
      <c r="K469" s="133"/>
      <c r="L469" s="133"/>
      <c r="M469" s="133"/>
      <c r="N469" s="132"/>
      <c r="O469" s="132"/>
      <c r="P469" s="132"/>
      <c r="Q469" s="132"/>
      <c r="R469" s="133"/>
      <c r="S469" s="133"/>
      <c r="T469" s="133"/>
      <c r="U469" s="133"/>
      <c r="V469" s="133"/>
      <c r="W469" s="133"/>
      <c r="X469" s="133"/>
      <c r="Y469" s="133"/>
      <c r="Z469" s="127"/>
      <c r="AA469" s="127"/>
      <c r="AB469" s="127"/>
      <c r="AC469" s="127"/>
      <c r="AD469" s="127"/>
      <c r="AE469" s="127"/>
      <c r="AF469" s="127"/>
      <c r="AG469" s="127" t="s">
        <v>130</v>
      </c>
      <c r="AH469" s="127">
        <v>0</v>
      </c>
      <c r="AI469" s="127"/>
      <c r="AJ469" s="127"/>
      <c r="AK469" s="127"/>
      <c r="AL469" s="127"/>
      <c r="AM469" s="127"/>
      <c r="AN469" s="127"/>
      <c r="AO469" s="127"/>
      <c r="AP469" s="127"/>
      <c r="AQ469" s="127"/>
      <c r="AR469" s="127"/>
      <c r="AS469" s="127"/>
      <c r="AT469" s="127"/>
      <c r="AU469" s="127"/>
      <c r="AV469" s="127"/>
      <c r="AW469" s="127"/>
      <c r="AX469" s="127"/>
      <c r="AY469" s="127"/>
      <c r="AZ469" s="127"/>
      <c r="BA469" s="127"/>
      <c r="BB469" s="127"/>
      <c r="BC469" s="127"/>
      <c r="BD469" s="127"/>
      <c r="BE469" s="127"/>
      <c r="BF469" s="127"/>
      <c r="BG469" s="127"/>
      <c r="BH469" s="127"/>
    </row>
    <row r="470" spans="1:60" outlineLevel="3" x14ac:dyDescent="0.2">
      <c r="A470" s="130"/>
      <c r="B470" s="131"/>
      <c r="C470" s="332" t="s">
        <v>589</v>
      </c>
      <c r="D470" s="333"/>
      <c r="E470" s="334">
        <v>3.34</v>
      </c>
      <c r="F470" s="335"/>
      <c r="G470" s="335"/>
      <c r="H470" s="133"/>
      <c r="I470" s="133"/>
      <c r="J470" s="133"/>
      <c r="K470" s="133"/>
      <c r="L470" s="133"/>
      <c r="M470" s="133"/>
      <c r="N470" s="132"/>
      <c r="O470" s="132"/>
      <c r="P470" s="132"/>
      <c r="Q470" s="132"/>
      <c r="R470" s="133"/>
      <c r="S470" s="133"/>
      <c r="T470" s="133"/>
      <c r="U470" s="133"/>
      <c r="V470" s="133"/>
      <c r="W470" s="133"/>
      <c r="X470" s="133"/>
      <c r="Y470" s="133"/>
      <c r="Z470" s="127"/>
      <c r="AA470" s="127"/>
      <c r="AB470" s="127"/>
      <c r="AC470" s="127"/>
      <c r="AD470" s="127"/>
      <c r="AE470" s="127"/>
      <c r="AF470" s="127"/>
      <c r="AG470" s="127" t="s">
        <v>130</v>
      </c>
      <c r="AH470" s="127">
        <v>0</v>
      </c>
      <c r="AI470" s="127"/>
      <c r="AJ470" s="127"/>
      <c r="AK470" s="127"/>
      <c r="AL470" s="127"/>
      <c r="AM470" s="127"/>
      <c r="AN470" s="127"/>
      <c r="AO470" s="127"/>
      <c r="AP470" s="127"/>
      <c r="AQ470" s="127"/>
      <c r="AR470" s="127"/>
      <c r="AS470" s="127"/>
      <c r="AT470" s="127"/>
      <c r="AU470" s="127"/>
      <c r="AV470" s="127"/>
      <c r="AW470" s="127"/>
      <c r="AX470" s="127"/>
      <c r="AY470" s="127"/>
      <c r="AZ470" s="127"/>
      <c r="BA470" s="127"/>
      <c r="BB470" s="127"/>
      <c r="BC470" s="127"/>
      <c r="BD470" s="127"/>
      <c r="BE470" s="127"/>
      <c r="BF470" s="127"/>
      <c r="BG470" s="127"/>
      <c r="BH470" s="127"/>
    </row>
    <row r="471" spans="1:60" outlineLevel="2" x14ac:dyDescent="0.2">
      <c r="A471" s="130"/>
      <c r="B471" s="131"/>
      <c r="C471" s="320"/>
      <c r="D471" s="321"/>
      <c r="E471" s="321"/>
      <c r="F471" s="321"/>
      <c r="G471" s="321"/>
      <c r="H471" s="133"/>
      <c r="I471" s="133"/>
      <c r="J471" s="133"/>
      <c r="K471" s="133"/>
      <c r="L471" s="133"/>
      <c r="M471" s="133"/>
      <c r="N471" s="132"/>
      <c r="O471" s="132"/>
      <c r="P471" s="132"/>
      <c r="Q471" s="132"/>
      <c r="R471" s="133"/>
      <c r="S471" s="133"/>
      <c r="T471" s="133"/>
      <c r="U471" s="133"/>
      <c r="V471" s="133"/>
      <c r="W471" s="133"/>
      <c r="X471" s="133"/>
      <c r="Y471" s="133"/>
      <c r="Z471" s="127"/>
      <c r="AA471" s="127"/>
      <c r="AB471" s="127"/>
      <c r="AC471" s="127"/>
      <c r="AD471" s="127"/>
      <c r="AE471" s="127"/>
      <c r="AF471" s="127"/>
      <c r="AG471" s="127" t="s">
        <v>131</v>
      </c>
      <c r="AH471" s="127"/>
      <c r="AI471" s="127"/>
      <c r="AJ471" s="127"/>
      <c r="AK471" s="127"/>
      <c r="AL471" s="127"/>
      <c r="AM471" s="127"/>
      <c r="AN471" s="127"/>
      <c r="AO471" s="127"/>
      <c r="AP471" s="127"/>
      <c r="AQ471" s="127"/>
      <c r="AR471" s="127"/>
      <c r="AS471" s="127"/>
      <c r="AT471" s="127"/>
      <c r="AU471" s="127"/>
      <c r="AV471" s="127"/>
      <c r="AW471" s="127"/>
      <c r="AX471" s="127"/>
      <c r="AY471" s="127"/>
      <c r="AZ471" s="127"/>
      <c r="BA471" s="127"/>
      <c r="BB471" s="127"/>
      <c r="BC471" s="127"/>
      <c r="BD471" s="127"/>
      <c r="BE471" s="127"/>
      <c r="BF471" s="127"/>
      <c r="BG471" s="127"/>
      <c r="BH471" s="127"/>
    </row>
    <row r="472" spans="1:60" ht="22.5" outlineLevel="1" x14ac:dyDescent="0.2">
      <c r="A472" s="141">
        <v>115</v>
      </c>
      <c r="B472" s="142" t="s">
        <v>590</v>
      </c>
      <c r="C472" s="326" t="s">
        <v>591</v>
      </c>
      <c r="D472" s="327" t="s">
        <v>199</v>
      </c>
      <c r="E472" s="328">
        <v>5.9</v>
      </c>
      <c r="F472" s="144"/>
      <c r="G472" s="329">
        <f>ROUND(E472*F472,2)</f>
        <v>0</v>
      </c>
      <c r="H472" s="144"/>
      <c r="I472" s="145">
        <f>ROUND(E472*H472,2)</f>
        <v>0</v>
      </c>
      <c r="J472" s="144"/>
      <c r="K472" s="145">
        <f>ROUND(E472*J472,2)</f>
        <v>0</v>
      </c>
      <c r="L472" s="145">
        <v>21</v>
      </c>
      <c r="M472" s="145">
        <f>G472*(1+L472/100)</f>
        <v>0</v>
      </c>
      <c r="N472" s="143">
        <v>3.46E-3</v>
      </c>
      <c r="O472" s="143">
        <f>ROUND(E472*N472,2)</f>
        <v>0.02</v>
      </c>
      <c r="P472" s="143">
        <v>0</v>
      </c>
      <c r="Q472" s="143">
        <f>ROUND(E472*P472,2)</f>
        <v>0</v>
      </c>
      <c r="R472" s="145" t="s">
        <v>550</v>
      </c>
      <c r="S472" s="145" t="s">
        <v>123</v>
      </c>
      <c r="T472" s="146" t="s">
        <v>123</v>
      </c>
      <c r="U472" s="133">
        <v>0.38524999999999998</v>
      </c>
      <c r="V472" s="133">
        <f>ROUND(E472*U472,2)</f>
        <v>2.27</v>
      </c>
      <c r="W472" s="133"/>
      <c r="X472" s="133" t="s">
        <v>124</v>
      </c>
      <c r="Y472" s="133" t="s">
        <v>125</v>
      </c>
      <c r="Z472" s="127"/>
      <c r="AA472" s="127"/>
      <c r="AB472" s="127"/>
      <c r="AC472" s="127"/>
      <c r="AD472" s="127"/>
      <c r="AE472" s="127"/>
      <c r="AF472" s="127"/>
      <c r="AG472" s="127" t="s">
        <v>126</v>
      </c>
      <c r="AH472" s="127"/>
      <c r="AI472" s="127"/>
      <c r="AJ472" s="127"/>
      <c r="AK472" s="127"/>
      <c r="AL472" s="127"/>
      <c r="AM472" s="127"/>
      <c r="AN472" s="127"/>
      <c r="AO472" s="127"/>
      <c r="AP472" s="127"/>
      <c r="AQ472" s="127"/>
      <c r="AR472" s="127"/>
      <c r="AS472" s="127"/>
      <c r="AT472" s="127"/>
      <c r="AU472" s="127"/>
      <c r="AV472" s="127"/>
      <c r="AW472" s="127"/>
      <c r="AX472" s="127"/>
      <c r="AY472" s="127"/>
      <c r="AZ472" s="127"/>
      <c r="BA472" s="127"/>
      <c r="BB472" s="127"/>
      <c r="BC472" s="127"/>
      <c r="BD472" s="127"/>
      <c r="BE472" s="127"/>
      <c r="BF472" s="127"/>
      <c r="BG472" s="127"/>
      <c r="BH472" s="127"/>
    </row>
    <row r="473" spans="1:60" outlineLevel="2" x14ac:dyDescent="0.2">
      <c r="A473" s="130"/>
      <c r="B473" s="131"/>
      <c r="C473" s="330" t="s">
        <v>592</v>
      </c>
      <c r="D473" s="331"/>
      <c r="E473" s="331"/>
      <c r="F473" s="331"/>
      <c r="G473" s="331"/>
      <c r="H473" s="133"/>
      <c r="I473" s="133"/>
      <c r="J473" s="133"/>
      <c r="K473" s="133"/>
      <c r="L473" s="133"/>
      <c r="M473" s="133"/>
      <c r="N473" s="132"/>
      <c r="O473" s="132"/>
      <c r="P473" s="132"/>
      <c r="Q473" s="132"/>
      <c r="R473" s="133"/>
      <c r="S473" s="133"/>
      <c r="T473" s="133"/>
      <c r="U473" s="133"/>
      <c r="V473" s="133"/>
      <c r="W473" s="133"/>
      <c r="X473" s="133"/>
      <c r="Y473" s="133"/>
      <c r="Z473" s="127"/>
      <c r="AA473" s="127"/>
      <c r="AB473" s="127"/>
      <c r="AC473" s="127"/>
      <c r="AD473" s="127"/>
      <c r="AE473" s="127"/>
      <c r="AF473" s="127"/>
      <c r="AG473" s="127" t="s">
        <v>128</v>
      </c>
      <c r="AH473" s="127"/>
      <c r="AI473" s="127"/>
      <c r="AJ473" s="127"/>
      <c r="AK473" s="127"/>
      <c r="AL473" s="127"/>
      <c r="AM473" s="127"/>
      <c r="AN473" s="127"/>
      <c r="AO473" s="127"/>
      <c r="AP473" s="127"/>
      <c r="AQ473" s="127"/>
      <c r="AR473" s="127"/>
      <c r="AS473" s="127"/>
      <c r="AT473" s="127"/>
      <c r="AU473" s="127"/>
      <c r="AV473" s="127"/>
      <c r="AW473" s="127"/>
      <c r="AX473" s="127"/>
      <c r="AY473" s="127"/>
      <c r="AZ473" s="127"/>
      <c r="BA473" s="127"/>
      <c r="BB473" s="127"/>
      <c r="BC473" s="127"/>
      <c r="BD473" s="127"/>
      <c r="BE473" s="127"/>
      <c r="BF473" s="127"/>
      <c r="BG473" s="127"/>
      <c r="BH473" s="127"/>
    </row>
    <row r="474" spans="1:60" outlineLevel="2" x14ac:dyDescent="0.2">
      <c r="A474" s="130"/>
      <c r="B474" s="131"/>
      <c r="C474" s="332" t="s">
        <v>593</v>
      </c>
      <c r="D474" s="333"/>
      <c r="E474" s="334">
        <v>0.84</v>
      </c>
      <c r="F474" s="335"/>
      <c r="G474" s="335"/>
      <c r="H474" s="133"/>
      <c r="I474" s="133"/>
      <c r="J474" s="133"/>
      <c r="K474" s="133"/>
      <c r="L474" s="133"/>
      <c r="M474" s="133"/>
      <c r="N474" s="132"/>
      <c r="O474" s="132"/>
      <c r="P474" s="132"/>
      <c r="Q474" s="132"/>
      <c r="R474" s="133"/>
      <c r="S474" s="133"/>
      <c r="T474" s="133"/>
      <c r="U474" s="133"/>
      <c r="V474" s="133"/>
      <c r="W474" s="133"/>
      <c r="X474" s="133"/>
      <c r="Y474" s="133"/>
      <c r="Z474" s="127"/>
      <c r="AA474" s="127"/>
      <c r="AB474" s="127"/>
      <c r="AC474" s="127"/>
      <c r="AD474" s="127"/>
      <c r="AE474" s="127"/>
      <c r="AF474" s="127"/>
      <c r="AG474" s="127" t="s">
        <v>130</v>
      </c>
      <c r="AH474" s="127">
        <v>0</v>
      </c>
      <c r="AI474" s="127"/>
      <c r="AJ474" s="127"/>
      <c r="AK474" s="127"/>
      <c r="AL474" s="127"/>
      <c r="AM474" s="127"/>
      <c r="AN474" s="127"/>
      <c r="AO474" s="127"/>
      <c r="AP474" s="127"/>
      <c r="AQ474" s="127"/>
      <c r="AR474" s="127"/>
      <c r="AS474" s="127"/>
      <c r="AT474" s="127"/>
      <c r="AU474" s="127"/>
      <c r="AV474" s="127"/>
      <c r="AW474" s="127"/>
      <c r="AX474" s="127"/>
      <c r="AY474" s="127"/>
      <c r="AZ474" s="127"/>
      <c r="BA474" s="127"/>
      <c r="BB474" s="127"/>
      <c r="BC474" s="127"/>
      <c r="BD474" s="127"/>
      <c r="BE474" s="127"/>
      <c r="BF474" s="127"/>
      <c r="BG474" s="127"/>
      <c r="BH474" s="127"/>
    </row>
    <row r="475" spans="1:60" outlineLevel="3" x14ac:dyDescent="0.2">
      <c r="A475" s="130"/>
      <c r="B475" s="131"/>
      <c r="C475" s="332" t="s">
        <v>594</v>
      </c>
      <c r="D475" s="333"/>
      <c r="E475" s="334">
        <v>0.84</v>
      </c>
      <c r="F475" s="335"/>
      <c r="G475" s="335"/>
      <c r="H475" s="133"/>
      <c r="I475" s="133"/>
      <c r="J475" s="133"/>
      <c r="K475" s="133"/>
      <c r="L475" s="133"/>
      <c r="M475" s="133"/>
      <c r="N475" s="132"/>
      <c r="O475" s="132"/>
      <c r="P475" s="132"/>
      <c r="Q475" s="132"/>
      <c r="R475" s="133"/>
      <c r="S475" s="133"/>
      <c r="T475" s="133"/>
      <c r="U475" s="133"/>
      <c r="V475" s="133"/>
      <c r="W475" s="133"/>
      <c r="X475" s="133"/>
      <c r="Y475" s="133"/>
      <c r="Z475" s="127"/>
      <c r="AA475" s="127"/>
      <c r="AB475" s="127"/>
      <c r="AC475" s="127"/>
      <c r="AD475" s="127"/>
      <c r="AE475" s="127"/>
      <c r="AF475" s="127"/>
      <c r="AG475" s="127" t="s">
        <v>130</v>
      </c>
      <c r="AH475" s="127">
        <v>0</v>
      </c>
      <c r="AI475" s="127"/>
      <c r="AJ475" s="127"/>
      <c r="AK475" s="127"/>
      <c r="AL475" s="127"/>
      <c r="AM475" s="127"/>
      <c r="AN475" s="127"/>
      <c r="AO475" s="127"/>
      <c r="AP475" s="127"/>
      <c r="AQ475" s="127"/>
      <c r="AR475" s="127"/>
      <c r="AS475" s="127"/>
      <c r="AT475" s="127"/>
      <c r="AU475" s="127"/>
      <c r="AV475" s="127"/>
      <c r="AW475" s="127"/>
      <c r="AX475" s="127"/>
      <c r="AY475" s="127"/>
      <c r="AZ475" s="127"/>
      <c r="BA475" s="127"/>
      <c r="BB475" s="127"/>
      <c r="BC475" s="127"/>
      <c r="BD475" s="127"/>
      <c r="BE475" s="127"/>
      <c r="BF475" s="127"/>
      <c r="BG475" s="127"/>
      <c r="BH475" s="127"/>
    </row>
    <row r="476" spans="1:60" outlineLevel="3" x14ac:dyDescent="0.2">
      <c r="A476" s="130"/>
      <c r="B476" s="131"/>
      <c r="C476" s="332" t="s">
        <v>595</v>
      </c>
      <c r="D476" s="333"/>
      <c r="E476" s="334">
        <v>0.85</v>
      </c>
      <c r="F476" s="335"/>
      <c r="G476" s="335"/>
      <c r="H476" s="133"/>
      <c r="I476" s="133"/>
      <c r="J476" s="133"/>
      <c r="K476" s="133"/>
      <c r="L476" s="133"/>
      <c r="M476" s="133"/>
      <c r="N476" s="132"/>
      <c r="O476" s="132"/>
      <c r="P476" s="132"/>
      <c r="Q476" s="132"/>
      <c r="R476" s="133"/>
      <c r="S476" s="133"/>
      <c r="T476" s="133"/>
      <c r="U476" s="133"/>
      <c r="V476" s="133"/>
      <c r="W476" s="133"/>
      <c r="X476" s="133"/>
      <c r="Y476" s="133"/>
      <c r="Z476" s="127"/>
      <c r="AA476" s="127"/>
      <c r="AB476" s="127"/>
      <c r="AC476" s="127"/>
      <c r="AD476" s="127"/>
      <c r="AE476" s="127"/>
      <c r="AF476" s="127"/>
      <c r="AG476" s="127" t="s">
        <v>130</v>
      </c>
      <c r="AH476" s="127">
        <v>0</v>
      </c>
      <c r="AI476" s="127"/>
      <c r="AJ476" s="127"/>
      <c r="AK476" s="127"/>
      <c r="AL476" s="127"/>
      <c r="AM476" s="127"/>
      <c r="AN476" s="127"/>
      <c r="AO476" s="127"/>
      <c r="AP476" s="127"/>
      <c r="AQ476" s="127"/>
      <c r="AR476" s="127"/>
      <c r="AS476" s="127"/>
      <c r="AT476" s="127"/>
      <c r="AU476" s="127"/>
      <c r="AV476" s="127"/>
      <c r="AW476" s="127"/>
      <c r="AX476" s="127"/>
      <c r="AY476" s="127"/>
      <c r="AZ476" s="127"/>
      <c r="BA476" s="127"/>
      <c r="BB476" s="127"/>
      <c r="BC476" s="127"/>
      <c r="BD476" s="127"/>
      <c r="BE476" s="127"/>
      <c r="BF476" s="127"/>
      <c r="BG476" s="127"/>
      <c r="BH476" s="127"/>
    </row>
    <row r="477" spans="1:60" outlineLevel="3" x14ac:dyDescent="0.2">
      <c r="A477" s="130"/>
      <c r="B477" s="131"/>
      <c r="C477" s="332" t="s">
        <v>596</v>
      </c>
      <c r="D477" s="333"/>
      <c r="E477" s="334">
        <v>0.85</v>
      </c>
      <c r="F477" s="335"/>
      <c r="G477" s="335"/>
      <c r="H477" s="133"/>
      <c r="I477" s="133"/>
      <c r="J477" s="133"/>
      <c r="K477" s="133"/>
      <c r="L477" s="133"/>
      <c r="M477" s="133"/>
      <c r="N477" s="132"/>
      <c r="O477" s="132"/>
      <c r="P477" s="132"/>
      <c r="Q477" s="132"/>
      <c r="R477" s="133"/>
      <c r="S477" s="133"/>
      <c r="T477" s="133"/>
      <c r="U477" s="133"/>
      <c r="V477" s="133"/>
      <c r="W477" s="133"/>
      <c r="X477" s="133"/>
      <c r="Y477" s="133"/>
      <c r="Z477" s="127"/>
      <c r="AA477" s="127"/>
      <c r="AB477" s="127"/>
      <c r="AC477" s="127"/>
      <c r="AD477" s="127"/>
      <c r="AE477" s="127"/>
      <c r="AF477" s="127"/>
      <c r="AG477" s="127" t="s">
        <v>130</v>
      </c>
      <c r="AH477" s="127">
        <v>0</v>
      </c>
      <c r="AI477" s="127"/>
      <c r="AJ477" s="127"/>
      <c r="AK477" s="127"/>
      <c r="AL477" s="127"/>
      <c r="AM477" s="127"/>
      <c r="AN477" s="127"/>
      <c r="AO477" s="127"/>
      <c r="AP477" s="127"/>
      <c r="AQ477" s="127"/>
      <c r="AR477" s="127"/>
      <c r="AS477" s="127"/>
      <c r="AT477" s="127"/>
      <c r="AU477" s="127"/>
      <c r="AV477" s="127"/>
      <c r="AW477" s="127"/>
      <c r="AX477" s="127"/>
      <c r="AY477" s="127"/>
      <c r="AZ477" s="127"/>
      <c r="BA477" s="127"/>
      <c r="BB477" s="127"/>
      <c r="BC477" s="127"/>
      <c r="BD477" s="127"/>
      <c r="BE477" s="127"/>
      <c r="BF477" s="127"/>
      <c r="BG477" s="127"/>
      <c r="BH477" s="127"/>
    </row>
    <row r="478" spans="1:60" outlineLevel="3" x14ac:dyDescent="0.2">
      <c r="A478" s="130"/>
      <c r="B478" s="131"/>
      <c r="C478" s="332" t="s">
        <v>597</v>
      </c>
      <c r="D478" s="333"/>
      <c r="E478" s="334">
        <v>0.84</v>
      </c>
      <c r="F478" s="335"/>
      <c r="G478" s="335"/>
      <c r="H478" s="133"/>
      <c r="I478" s="133"/>
      <c r="J478" s="133"/>
      <c r="K478" s="133"/>
      <c r="L478" s="133"/>
      <c r="M478" s="133"/>
      <c r="N478" s="132"/>
      <c r="O478" s="132"/>
      <c r="P478" s="132"/>
      <c r="Q478" s="132"/>
      <c r="R478" s="133"/>
      <c r="S478" s="133"/>
      <c r="T478" s="133"/>
      <c r="U478" s="133"/>
      <c r="V478" s="133"/>
      <c r="W478" s="133"/>
      <c r="X478" s="133"/>
      <c r="Y478" s="133"/>
      <c r="Z478" s="127"/>
      <c r="AA478" s="127"/>
      <c r="AB478" s="127"/>
      <c r="AC478" s="127"/>
      <c r="AD478" s="127"/>
      <c r="AE478" s="127"/>
      <c r="AF478" s="127"/>
      <c r="AG478" s="127" t="s">
        <v>130</v>
      </c>
      <c r="AH478" s="127">
        <v>0</v>
      </c>
      <c r="AI478" s="127"/>
      <c r="AJ478" s="127"/>
      <c r="AK478" s="127"/>
      <c r="AL478" s="127"/>
      <c r="AM478" s="127"/>
      <c r="AN478" s="127"/>
      <c r="AO478" s="127"/>
      <c r="AP478" s="127"/>
      <c r="AQ478" s="127"/>
      <c r="AR478" s="127"/>
      <c r="AS478" s="127"/>
      <c r="AT478" s="127"/>
      <c r="AU478" s="127"/>
      <c r="AV478" s="127"/>
      <c r="AW478" s="127"/>
      <c r="AX478" s="127"/>
      <c r="AY478" s="127"/>
      <c r="AZ478" s="127"/>
      <c r="BA478" s="127"/>
      <c r="BB478" s="127"/>
      <c r="BC478" s="127"/>
      <c r="BD478" s="127"/>
      <c r="BE478" s="127"/>
      <c r="BF478" s="127"/>
      <c r="BG478" s="127"/>
      <c r="BH478" s="127"/>
    </row>
    <row r="479" spans="1:60" outlineLevel="3" x14ac:dyDescent="0.2">
      <c r="A479" s="130"/>
      <c r="B479" s="131"/>
      <c r="C479" s="332" t="s">
        <v>598</v>
      </c>
      <c r="D479" s="333"/>
      <c r="E479" s="334">
        <v>0.84</v>
      </c>
      <c r="F479" s="335"/>
      <c r="G479" s="335"/>
      <c r="H479" s="133"/>
      <c r="I479" s="133"/>
      <c r="J479" s="133"/>
      <c r="K479" s="133"/>
      <c r="L479" s="133"/>
      <c r="M479" s="133"/>
      <c r="N479" s="132"/>
      <c r="O479" s="132"/>
      <c r="P479" s="132"/>
      <c r="Q479" s="132"/>
      <c r="R479" s="133"/>
      <c r="S479" s="133"/>
      <c r="T479" s="133"/>
      <c r="U479" s="133"/>
      <c r="V479" s="133"/>
      <c r="W479" s="133"/>
      <c r="X479" s="133"/>
      <c r="Y479" s="133"/>
      <c r="Z479" s="127"/>
      <c r="AA479" s="127"/>
      <c r="AB479" s="127"/>
      <c r="AC479" s="127"/>
      <c r="AD479" s="127"/>
      <c r="AE479" s="127"/>
      <c r="AF479" s="127"/>
      <c r="AG479" s="127" t="s">
        <v>130</v>
      </c>
      <c r="AH479" s="127">
        <v>0</v>
      </c>
      <c r="AI479" s="127"/>
      <c r="AJ479" s="127"/>
      <c r="AK479" s="127"/>
      <c r="AL479" s="127"/>
      <c r="AM479" s="127"/>
      <c r="AN479" s="127"/>
      <c r="AO479" s="127"/>
      <c r="AP479" s="127"/>
      <c r="AQ479" s="127"/>
      <c r="AR479" s="127"/>
      <c r="AS479" s="127"/>
      <c r="AT479" s="127"/>
      <c r="AU479" s="127"/>
      <c r="AV479" s="127"/>
      <c r="AW479" s="127"/>
      <c r="AX479" s="127"/>
      <c r="AY479" s="127"/>
      <c r="AZ479" s="127"/>
      <c r="BA479" s="127"/>
      <c r="BB479" s="127"/>
      <c r="BC479" s="127"/>
      <c r="BD479" s="127"/>
      <c r="BE479" s="127"/>
      <c r="BF479" s="127"/>
      <c r="BG479" s="127"/>
      <c r="BH479" s="127"/>
    </row>
    <row r="480" spans="1:60" outlineLevel="3" x14ac:dyDescent="0.2">
      <c r="A480" s="130"/>
      <c r="B480" s="131"/>
      <c r="C480" s="332" t="s">
        <v>599</v>
      </c>
      <c r="D480" s="333"/>
      <c r="E480" s="334">
        <v>0.84</v>
      </c>
      <c r="F480" s="335"/>
      <c r="G480" s="335"/>
      <c r="H480" s="133"/>
      <c r="I480" s="133"/>
      <c r="J480" s="133"/>
      <c r="K480" s="133"/>
      <c r="L480" s="133"/>
      <c r="M480" s="133"/>
      <c r="N480" s="132"/>
      <c r="O480" s="132"/>
      <c r="P480" s="132"/>
      <c r="Q480" s="132"/>
      <c r="R480" s="133"/>
      <c r="S480" s="133"/>
      <c r="T480" s="133"/>
      <c r="U480" s="133"/>
      <c r="V480" s="133"/>
      <c r="W480" s="133"/>
      <c r="X480" s="133"/>
      <c r="Y480" s="133"/>
      <c r="Z480" s="127"/>
      <c r="AA480" s="127"/>
      <c r="AB480" s="127"/>
      <c r="AC480" s="127"/>
      <c r="AD480" s="127"/>
      <c r="AE480" s="127"/>
      <c r="AF480" s="127"/>
      <c r="AG480" s="127" t="s">
        <v>130</v>
      </c>
      <c r="AH480" s="127">
        <v>0</v>
      </c>
      <c r="AI480" s="127"/>
      <c r="AJ480" s="127"/>
      <c r="AK480" s="127"/>
      <c r="AL480" s="127"/>
      <c r="AM480" s="127"/>
      <c r="AN480" s="127"/>
      <c r="AO480" s="127"/>
      <c r="AP480" s="127"/>
      <c r="AQ480" s="127"/>
      <c r="AR480" s="127"/>
      <c r="AS480" s="127"/>
      <c r="AT480" s="127"/>
      <c r="AU480" s="127"/>
      <c r="AV480" s="127"/>
      <c r="AW480" s="127"/>
      <c r="AX480" s="127"/>
      <c r="AY480" s="127"/>
      <c r="AZ480" s="127"/>
      <c r="BA480" s="127"/>
      <c r="BB480" s="127"/>
      <c r="BC480" s="127"/>
      <c r="BD480" s="127"/>
      <c r="BE480" s="127"/>
      <c r="BF480" s="127"/>
      <c r="BG480" s="127"/>
      <c r="BH480" s="127"/>
    </row>
    <row r="481" spans="1:60" outlineLevel="2" x14ac:dyDescent="0.2">
      <c r="A481" s="130"/>
      <c r="B481" s="131"/>
      <c r="C481" s="320"/>
      <c r="D481" s="321"/>
      <c r="E481" s="321"/>
      <c r="F481" s="321"/>
      <c r="G481" s="321"/>
      <c r="H481" s="133"/>
      <c r="I481" s="133"/>
      <c r="J481" s="133"/>
      <c r="K481" s="133"/>
      <c r="L481" s="133"/>
      <c r="M481" s="133"/>
      <c r="N481" s="132"/>
      <c r="O481" s="132"/>
      <c r="P481" s="132"/>
      <c r="Q481" s="132"/>
      <c r="R481" s="133"/>
      <c r="S481" s="133"/>
      <c r="T481" s="133"/>
      <c r="U481" s="133"/>
      <c r="V481" s="133"/>
      <c r="W481" s="133"/>
      <c r="X481" s="133"/>
      <c r="Y481" s="133"/>
      <c r="Z481" s="127"/>
      <c r="AA481" s="127"/>
      <c r="AB481" s="127"/>
      <c r="AC481" s="127"/>
      <c r="AD481" s="127"/>
      <c r="AE481" s="127"/>
      <c r="AF481" s="127"/>
      <c r="AG481" s="127" t="s">
        <v>131</v>
      </c>
      <c r="AH481" s="127"/>
      <c r="AI481" s="127"/>
      <c r="AJ481" s="127"/>
      <c r="AK481" s="127"/>
      <c r="AL481" s="127"/>
      <c r="AM481" s="127"/>
      <c r="AN481" s="127"/>
      <c r="AO481" s="127"/>
      <c r="AP481" s="127"/>
      <c r="AQ481" s="127"/>
      <c r="AR481" s="127"/>
      <c r="AS481" s="127"/>
      <c r="AT481" s="127"/>
      <c r="AU481" s="127"/>
      <c r="AV481" s="127"/>
      <c r="AW481" s="127"/>
      <c r="AX481" s="127"/>
      <c r="AY481" s="127"/>
      <c r="AZ481" s="127"/>
      <c r="BA481" s="127"/>
      <c r="BB481" s="127"/>
      <c r="BC481" s="127"/>
      <c r="BD481" s="127"/>
      <c r="BE481" s="127"/>
      <c r="BF481" s="127"/>
      <c r="BG481" s="127"/>
      <c r="BH481" s="127"/>
    </row>
    <row r="482" spans="1:60" outlineLevel="1" x14ac:dyDescent="0.2">
      <c r="A482" s="141">
        <v>116</v>
      </c>
      <c r="B482" s="142" t="s">
        <v>600</v>
      </c>
      <c r="C482" s="326" t="s">
        <v>601</v>
      </c>
      <c r="D482" s="327" t="s">
        <v>199</v>
      </c>
      <c r="E482" s="328">
        <v>41.972999999999999</v>
      </c>
      <c r="F482" s="144"/>
      <c r="G482" s="329">
        <f>ROUND(E482*F482,2)</f>
        <v>0</v>
      </c>
      <c r="H482" s="144"/>
      <c r="I482" s="145">
        <f>ROUND(E482*H482,2)</f>
        <v>0</v>
      </c>
      <c r="J482" s="144"/>
      <c r="K482" s="145">
        <f>ROUND(E482*J482,2)</f>
        <v>0</v>
      </c>
      <c r="L482" s="145">
        <v>21</v>
      </c>
      <c r="M482" s="145">
        <f>G482*(1+L482/100)</f>
        <v>0</v>
      </c>
      <c r="N482" s="143">
        <v>0</v>
      </c>
      <c r="O482" s="143">
        <f>ROUND(E482*N482,2)</f>
        <v>0</v>
      </c>
      <c r="P482" s="143">
        <v>4.2599999999999999E-3</v>
      </c>
      <c r="Q482" s="143">
        <f>ROUND(E482*P482,2)</f>
        <v>0.18</v>
      </c>
      <c r="R482" s="145" t="s">
        <v>550</v>
      </c>
      <c r="S482" s="145" t="s">
        <v>123</v>
      </c>
      <c r="T482" s="146" t="s">
        <v>123</v>
      </c>
      <c r="U482" s="133">
        <v>6.9000000000000006E-2</v>
      </c>
      <c r="V482" s="133">
        <f>ROUND(E482*U482,2)</f>
        <v>2.9</v>
      </c>
      <c r="W482" s="133"/>
      <c r="X482" s="133" t="s">
        <v>124</v>
      </c>
      <c r="Y482" s="133" t="s">
        <v>125</v>
      </c>
      <c r="Z482" s="127"/>
      <c r="AA482" s="127"/>
      <c r="AB482" s="127"/>
      <c r="AC482" s="127"/>
      <c r="AD482" s="127"/>
      <c r="AE482" s="127"/>
      <c r="AF482" s="127"/>
      <c r="AG482" s="127" t="s">
        <v>126</v>
      </c>
      <c r="AH482" s="127"/>
      <c r="AI482" s="127"/>
      <c r="AJ482" s="127"/>
      <c r="AK482" s="127"/>
      <c r="AL482" s="127"/>
      <c r="AM482" s="127"/>
      <c r="AN482" s="127"/>
      <c r="AO482" s="127"/>
      <c r="AP482" s="127"/>
      <c r="AQ482" s="127"/>
      <c r="AR482" s="127"/>
      <c r="AS482" s="127"/>
      <c r="AT482" s="127"/>
      <c r="AU482" s="127"/>
      <c r="AV482" s="127"/>
      <c r="AW482" s="127"/>
      <c r="AX482" s="127"/>
      <c r="AY482" s="127"/>
      <c r="AZ482" s="127"/>
      <c r="BA482" s="127"/>
      <c r="BB482" s="127"/>
      <c r="BC482" s="127"/>
      <c r="BD482" s="127"/>
      <c r="BE482" s="127"/>
      <c r="BF482" s="127"/>
      <c r="BG482" s="127"/>
      <c r="BH482" s="127"/>
    </row>
    <row r="483" spans="1:60" outlineLevel="2" x14ac:dyDescent="0.2">
      <c r="A483" s="130"/>
      <c r="B483" s="131"/>
      <c r="C483" s="343"/>
      <c r="D483" s="344"/>
      <c r="E483" s="344"/>
      <c r="F483" s="344"/>
      <c r="G483" s="344"/>
      <c r="H483" s="133"/>
      <c r="I483" s="133"/>
      <c r="J483" s="133"/>
      <c r="K483" s="133"/>
      <c r="L483" s="133"/>
      <c r="M483" s="133"/>
      <c r="N483" s="132"/>
      <c r="O483" s="132"/>
      <c r="P483" s="132"/>
      <c r="Q483" s="132"/>
      <c r="R483" s="133"/>
      <c r="S483" s="133"/>
      <c r="T483" s="133"/>
      <c r="U483" s="133"/>
      <c r="V483" s="133"/>
      <c r="W483" s="133"/>
      <c r="X483" s="133"/>
      <c r="Y483" s="133"/>
      <c r="Z483" s="127"/>
      <c r="AA483" s="127"/>
      <c r="AB483" s="127"/>
      <c r="AC483" s="127"/>
      <c r="AD483" s="127"/>
      <c r="AE483" s="127"/>
      <c r="AF483" s="127"/>
      <c r="AG483" s="127" t="s">
        <v>131</v>
      </c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127"/>
      <c r="AS483" s="127"/>
      <c r="AT483" s="127"/>
      <c r="AU483" s="127"/>
      <c r="AV483" s="127"/>
      <c r="AW483" s="127"/>
      <c r="AX483" s="127"/>
      <c r="AY483" s="127"/>
      <c r="AZ483" s="127"/>
      <c r="BA483" s="127"/>
      <c r="BB483" s="127"/>
      <c r="BC483" s="127"/>
      <c r="BD483" s="127"/>
      <c r="BE483" s="127"/>
      <c r="BF483" s="127"/>
      <c r="BG483" s="127"/>
      <c r="BH483" s="127"/>
    </row>
    <row r="484" spans="1:60" outlineLevel="1" x14ac:dyDescent="0.2">
      <c r="A484" s="141">
        <v>117</v>
      </c>
      <c r="B484" s="142" t="s">
        <v>602</v>
      </c>
      <c r="C484" s="326" t="s">
        <v>603</v>
      </c>
      <c r="D484" s="327" t="s">
        <v>199</v>
      </c>
      <c r="E484" s="328">
        <v>197.845</v>
      </c>
      <c r="F484" s="144"/>
      <c r="G484" s="329">
        <f>ROUND(E484*F484,2)</f>
        <v>0</v>
      </c>
      <c r="H484" s="144"/>
      <c r="I484" s="145">
        <f>ROUND(E484*H484,2)</f>
        <v>0</v>
      </c>
      <c r="J484" s="144"/>
      <c r="K484" s="145">
        <f>ROUND(E484*J484,2)</f>
        <v>0</v>
      </c>
      <c r="L484" s="145">
        <v>21</v>
      </c>
      <c r="M484" s="145">
        <f>G484*(1+L484/100)</f>
        <v>0</v>
      </c>
      <c r="N484" s="143">
        <v>0</v>
      </c>
      <c r="O484" s="143">
        <f>ROUND(E484*N484,2)</f>
        <v>0</v>
      </c>
      <c r="P484" s="143">
        <v>2.8600000000000001E-3</v>
      </c>
      <c r="Q484" s="143">
        <f>ROUND(E484*P484,2)</f>
        <v>0.56999999999999995</v>
      </c>
      <c r="R484" s="145" t="s">
        <v>550</v>
      </c>
      <c r="S484" s="145" t="s">
        <v>123</v>
      </c>
      <c r="T484" s="146" t="s">
        <v>123</v>
      </c>
      <c r="U484" s="133">
        <v>5.7500000000000002E-2</v>
      </c>
      <c r="V484" s="133">
        <f>ROUND(E484*U484,2)</f>
        <v>11.38</v>
      </c>
      <c r="W484" s="133"/>
      <c r="X484" s="133" t="s">
        <v>124</v>
      </c>
      <c r="Y484" s="133" t="s">
        <v>125</v>
      </c>
      <c r="Z484" s="127"/>
      <c r="AA484" s="127"/>
      <c r="AB484" s="127"/>
      <c r="AC484" s="127"/>
      <c r="AD484" s="127"/>
      <c r="AE484" s="127"/>
      <c r="AF484" s="127"/>
      <c r="AG484" s="127" t="s">
        <v>126</v>
      </c>
      <c r="AH484" s="127"/>
      <c r="AI484" s="127"/>
      <c r="AJ484" s="127"/>
      <c r="AK484" s="127"/>
      <c r="AL484" s="127"/>
      <c r="AM484" s="127"/>
      <c r="AN484" s="127"/>
      <c r="AO484" s="127"/>
      <c r="AP484" s="127"/>
      <c r="AQ484" s="127"/>
      <c r="AR484" s="127"/>
      <c r="AS484" s="127"/>
      <c r="AT484" s="127"/>
      <c r="AU484" s="127"/>
      <c r="AV484" s="127"/>
      <c r="AW484" s="127"/>
      <c r="AX484" s="127"/>
      <c r="AY484" s="127"/>
      <c r="AZ484" s="127"/>
      <c r="BA484" s="127"/>
      <c r="BB484" s="127"/>
      <c r="BC484" s="127"/>
      <c r="BD484" s="127"/>
      <c r="BE484" s="127"/>
      <c r="BF484" s="127"/>
      <c r="BG484" s="127"/>
      <c r="BH484" s="127"/>
    </row>
    <row r="485" spans="1:60" outlineLevel="2" x14ac:dyDescent="0.2">
      <c r="A485" s="130"/>
      <c r="B485" s="131"/>
      <c r="C485" s="332" t="s">
        <v>604</v>
      </c>
      <c r="D485" s="333"/>
      <c r="E485" s="334">
        <v>102.145</v>
      </c>
      <c r="F485" s="335"/>
      <c r="G485" s="335"/>
      <c r="H485" s="133"/>
      <c r="I485" s="133"/>
      <c r="J485" s="133"/>
      <c r="K485" s="133"/>
      <c r="L485" s="133"/>
      <c r="M485" s="133"/>
      <c r="N485" s="132"/>
      <c r="O485" s="132"/>
      <c r="P485" s="132"/>
      <c r="Q485" s="132"/>
      <c r="R485" s="133"/>
      <c r="S485" s="133"/>
      <c r="T485" s="133"/>
      <c r="U485" s="133"/>
      <c r="V485" s="133"/>
      <c r="W485" s="133"/>
      <c r="X485" s="133"/>
      <c r="Y485" s="133"/>
      <c r="Z485" s="127"/>
      <c r="AA485" s="127"/>
      <c r="AB485" s="127"/>
      <c r="AC485" s="127"/>
      <c r="AD485" s="127"/>
      <c r="AE485" s="127"/>
      <c r="AF485" s="127"/>
      <c r="AG485" s="127" t="s">
        <v>130</v>
      </c>
      <c r="AH485" s="127">
        <v>0</v>
      </c>
      <c r="AI485" s="127"/>
      <c r="AJ485" s="127"/>
      <c r="AK485" s="127"/>
      <c r="AL485" s="127"/>
      <c r="AM485" s="127"/>
      <c r="AN485" s="127"/>
      <c r="AO485" s="127"/>
      <c r="AP485" s="127"/>
      <c r="AQ485" s="127"/>
      <c r="AR485" s="127"/>
      <c r="AS485" s="127"/>
      <c r="AT485" s="127"/>
      <c r="AU485" s="127"/>
      <c r="AV485" s="127"/>
      <c r="AW485" s="127"/>
      <c r="AX485" s="127"/>
      <c r="AY485" s="127"/>
      <c r="AZ485" s="127"/>
      <c r="BA485" s="127"/>
      <c r="BB485" s="127"/>
      <c r="BC485" s="127"/>
      <c r="BD485" s="127"/>
      <c r="BE485" s="127"/>
      <c r="BF485" s="127"/>
      <c r="BG485" s="127"/>
      <c r="BH485" s="127"/>
    </row>
    <row r="486" spans="1:60" outlineLevel="3" x14ac:dyDescent="0.2">
      <c r="A486" s="130"/>
      <c r="B486" s="131"/>
      <c r="C486" s="332" t="s">
        <v>605</v>
      </c>
      <c r="D486" s="333"/>
      <c r="E486" s="334">
        <v>95.7</v>
      </c>
      <c r="F486" s="335"/>
      <c r="G486" s="335"/>
      <c r="H486" s="133"/>
      <c r="I486" s="133"/>
      <c r="J486" s="133"/>
      <c r="K486" s="133"/>
      <c r="L486" s="133"/>
      <c r="M486" s="133"/>
      <c r="N486" s="132"/>
      <c r="O486" s="132"/>
      <c r="P486" s="132"/>
      <c r="Q486" s="132"/>
      <c r="R486" s="133"/>
      <c r="S486" s="133"/>
      <c r="T486" s="133"/>
      <c r="U486" s="133"/>
      <c r="V486" s="133"/>
      <c r="W486" s="133"/>
      <c r="X486" s="133"/>
      <c r="Y486" s="133"/>
      <c r="Z486" s="127"/>
      <c r="AA486" s="127"/>
      <c r="AB486" s="127"/>
      <c r="AC486" s="127"/>
      <c r="AD486" s="127"/>
      <c r="AE486" s="127"/>
      <c r="AF486" s="127"/>
      <c r="AG486" s="127" t="s">
        <v>130</v>
      </c>
      <c r="AH486" s="127">
        <v>0</v>
      </c>
      <c r="AI486" s="127"/>
      <c r="AJ486" s="127"/>
      <c r="AK486" s="127"/>
      <c r="AL486" s="127"/>
      <c r="AM486" s="127"/>
      <c r="AN486" s="127"/>
      <c r="AO486" s="127"/>
      <c r="AP486" s="127"/>
      <c r="AQ486" s="127"/>
      <c r="AR486" s="127"/>
      <c r="AS486" s="127"/>
      <c r="AT486" s="127"/>
      <c r="AU486" s="127"/>
      <c r="AV486" s="127"/>
      <c r="AW486" s="127"/>
      <c r="AX486" s="127"/>
      <c r="AY486" s="127"/>
      <c r="AZ486" s="127"/>
      <c r="BA486" s="127"/>
      <c r="BB486" s="127"/>
      <c r="BC486" s="127"/>
      <c r="BD486" s="127"/>
      <c r="BE486" s="127"/>
      <c r="BF486" s="127"/>
      <c r="BG486" s="127"/>
      <c r="BH486" s="127"/>
    </row>
    <row r="487" spans="1:60" outlineLevel="2" x14ac:dyDescent="0.2">
      <c r="A487" s="130"/>
      <c r="B487" s="131"/>
      <c r="C487" s="320"/>
      <c r="D487" s="321"/>
      <c r="E487" s="321"/>
      <c r="F487" s="321"/>
      <c r="G487" s="321"/>
      <c r="H487" s="133"/>
      <c r="I487" s="133"/>
      <c r="J487" s="133"/>
      <c r="K487" s="133"/>
      <c r="L487" s="133"/>
      <c r="M487" s="133"/>
      <c r="N487" s="132"/>
      <c r="O487" s="132"/>
      <c r="P487" s="132"/>
      <c r="Q487" s="132"/>
      <c r="R487" s="133"/>
      <c r="S487" s="133"/>
      <c r="T487" s="133"/>
      <c r="U487" s="133"/>
      <c r="V487" s="133"/>
      <c r="W487" s="133"/>
      <c r="X487" s="133"/>
      <c r="Y487" s="133"/>
      <c r="Z487" s="127"/>
      <c r="AA487" s="127"/>
      <c r="AB487" s="127"/>
      <c r="AC487" s="127"/>
      <c r="AD487" s="127"/>
      <c r="AE487" s="127"/>
      <c r="AF487" s="127"/>
      <c r="AG487" s="127" t="s">
        <v>131</v>
      </c>
      <c r="AH487" s="127"/>
      <c r="AI487" s="127"/>
      <c r="AJ487" s="127"/>
      <c r="AK487" s="127"/>
      <c r="AL487" s="127"/>
      <c r="AM487" s="127"/>
      <c r="AN487" s="127"/>
      <c r="AO487" s="127"/>
      <c r="AP487" s="127"/>
      <c r="AQ487" s="127"/>
      <c r="AR487" s="127"/>
      <c r="AS487" s="127"/>
      <c r="AT487" s="127"/>
      <c r="AU487" s="127"/>
      <c r="AV487" s="127"/>
      <c r="AW487" s="127"/>
      <c r="AX487" s="127"/>
      <c r="AY487" s="127"/>
      <c r="AZ487" s="127"/>
      <c r="BA487" s="127"/>
      <c r="BB487" s="127"/>
      <c r="BC487" s="127"/>
      <c r="BD487" s="127"/>
      <c r="BE487" s="127"/>
      <c r="BF487" s="127"/>
      <c r="BG487" s="127"/>
      <c r="BH487" s="127"/>
    </row>
    <row r="488" spans="1:60" outlineLevel="1" x14ac:dyDescent="0.2">
      <c r="A488" s="141">
        <v>118</v>
      </c>
      <c r="B488" s="142" t="s">
        <v>606</v>
      </c>
      <c r="C488" s="326" t="s">
        <v>607</v>
      </c>
      <c r="D488" s="327" t="s">
        <v>199</v>
      </c>
      <c r="E488" s="328">
        <v>5.9</v>
      </c>
      <c r="F488" s="144"/>
      <c r="G488" s="329">
        <f>ROUND(E488*F488,2)</f>
        <v>0</v>
      </c>
      <c r="H488" s="144"/>
      <c r="I488" s="145">
        <f>ROUND(E488*H488,2)</f>
        <v>0</v>
      </c>
      <c r="J488" s="144"/>
      <c r="K488" s="145">
        <f>ROUND(E488*J488,2)</f>
        <v>0</v>
      </c>
      <c r="L488" s="145">
        <v>21</v>
      </c>
      <c r="M488" s="145">
        <f>G488*(1+L488/100)</f>
        <v>0</v>
      </c>
      <c r="N488" s="143">
        <v>0</v>
      </c>
      <c r="O488" s="143">
        <f>ROUND(E488*N488,2)</f>
        <v>0</v>
      </c>
      <c r="P488" s="143">
        <v>1.3500000000000001E-3</v>
      </c>
      <c r="Q488" s="143">
        <f>ROUND(E488*P488,2)</f>
        <v>0.01</v>
      </c>
      <c r="R488" s="145" t="s">
        <v>550</v>
      </c>
      <c r="S488" s="145" t="s">
        <v>123</v>
      </c>
      <c r="T488" s="146" t="s">
        <v>123</v>
      </c>
      <c r="U488" s="133">
        <v>9.1999999999999998E-2</v>
      </c>
      <c r="V488" s="133">
        <f>ROUND(E488*U488,2)</f>
        <v>0.54</v>
      </c>
      <c r="W488" s="133"/>
      <c r="X488" s="133" t="s">
        <v>124</v>
      </c>
      <c r="Y488" s="133" t="s">
        <v>125</v>
      </c>
      <c r="Z488" s="127"/>
      <c r="AA488" s="127"/>
      <c r="AB488" s="127"/>
      <c r="AC488" s="127"/>
      <c r="AD488" s="127"/>
      <c r="AE488" s="127"/>
      <c r="AF488" s="127"/>
      <c r="AG488" s="127" t="s">
        <v>126</v>
      </c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127"/>
      <c r="AS488" s="127"/>
      <c r="AT488" s="127"/>
      <c r="AU488" s="127"/>
      <c r="AV488" s="127"/>
      <c r="AW488" s="127"/>
      <c r="AX488" s="127"/>
      <c r="AY488" s="127"/>
      <c r="AZ488" s="127"/>
      <c r="BA488" s="127"/>
      <c r="BB488" s="127"/>
      <c r="BC488" s="127"/>
      <c r="BD488" s="127"/>
      <c r="BE488" s="127"/>
      <c r="BF488" s="127"/>
      <c r="BG488" s="127"/>
      <c r="BH488" s="127"/>
    </row>
    <row r="489" spans="1:60" outlineLevel="2" x14ac:dyDescent="0.2">
      <c r="A489" s="130"/>
      <c r="B489" s="131"/>
      <c r="C489" s="343"/>
      <c r="D489" s="344"/>
      <c r="E489" s="344"/>
      <c r="F489" s="344"/>
      <c r="G489" s="344"/>
      <c r="H489" s="133"/>
      <c r="I489" s="133"/>
      <c r="J489" s="133"/>
      <c r="K489" s="133"/>
      <c r="L489" s="133"/>
      <c r="M489" s="133"/>
      <c r="N489" s="132"/>
      <c r="O489" s="132"/>
      <c r="P489" s="132"/>
      <c r="Q489" s="132"/>
      <c r="R489" s="133"/>
      <c r="S489" s="133"/>
      <c r="T489" s="133"/>
      <c r="U489" s="133"/>
      <c r="V489" s="133"/>
      <c r="W489" s="133"/>
      <c r="X489" s="133"/>
      <c r="Y489" s="133"/>
      <c r="Z489" s="127"/>
      <c r="AA489" s="127"/>
      <c r="AB489" s="127"/>
      <c r="AC489" s="127"/>
      <c r="AD489" s="127"/>
      <c r="AE489" s="127"/>
      <c r="AF489" s="127"/>
      <c r="AG489" s="127" t="s">
        <v>131</v>
      </c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127"/>
      <c r="AS489" s="127"/>
      <c r="AT489" s="127"/>
      <c r="AU489" s="127"/>
      <c r="AV489" s="127"/>
      <c r="AW489" s="127"/>
      <c r="AX489" s="127"/>
      <c r="AY489" s="127"/>
      <c r="AZ489" s="127"/>
      <c r="BA489" s="127"/>
      <c r="BB489" s="127"/>
      <c r="BC489" s="127"/>
      <c r="BD489" s="127"/>
      <c r="BE489" s="127"/>
      <c r="BF489" s="127"/>
      <c r="BG489" s="127"/>
      <c r="BH489" s="127"/>
    </row>
    <row r="490" spans="1:60" outlineLevel="1" x14ac:dyDescent="0.2">
      <c r="A490" s="141">
        <v>119</v>
      </c>
      <c r="B490" s="142" t="s">
        <v>608</v>
      </c>
      <c r="C490" s="326" t="s">
        <v>609</v>
      </c>
      <c r="D490" s="327" t="s">
        <v>199</v>
      </c>
      <c r="E490" s="328">
        <v>100.721</v>
      </c>
      <c r="F490" s="144"/>
      <c r="G490" s="329">
        <f>ROUND(E490*F490,2)</f>
        <v>0</v>
      </c>
      <c r="H490" s="144"/>
      <c r="I490" s="145">
        <f>ROUND(E490*H490,2)</f>
        <v>0</v>
      </c>
      <c r="J490" s="144"/>
      <c r="K490" s="145">
        <f>ROUND(E490*J490,2)</f>
        <v>0</v>
      </c>
      <c r="L490" s="145">
        <v>21</v>
      </c>
      <c r="M490" s="145">
        <f>G490*(1+L490/100)</f>
        <v>0</v>
      </c>
      <c r="N490" s="143">
        <v>0</v>
      </c>
      <c r="O490" s="143">
        <f>ROUND(E490*N490,2)</f>
        <v>0</v>
      </c>
      <c r="P490" s="143">
        <v>2.2599999999999999E-3</v>
      </c>
      <c r="Q490" s="143">
        <f>ROUND(E490*P490,2)</f>
        <v>0.23</v>
      </c>
      <c r="R490" s="145" t="s">
        <v>550</v>
      </c>
      <c r="S490" s="145" t="s">
        <v>123</v>
      </c>
      <c r="T490" s="146" t="s">
        <v>123</v>
      </c>
      <c r="U490" s="133">
        <v>5.7500000000000002E-2</v>
      </c>
      <c r="V490" s="133">
        <f>ROUND(E490*U490,2)</f>
        <v>5.79</v>
      </c>
      <c r="W490" s="133"/>
      <c r="X490" s="133" t="s">
        <v>124</v>
      </c>
      <c r="Y490" s="133" t="s">
        <v>125</v>
      </c>
      <c r="Z490" s="127"/>
      <c r="AA490" s="127"/>
      <c r="AB490" s="127"/>
      <c r="AC490" s="127"/>
      <c r="AD490" s="127"/>
      <c r="AE490" s="127"/>
      <c r="AF490" s="127"/>
      <c r="AG490" s="127" t="s">
        <v>126</v>
      </c>
      <c r="AH490" s="127"/>
      <c r="AI490" s="127"/>
      <c r="AJ490" s="127"/>
      <c r="AK490" s="127"/>
      <c r="AL490" s="127"/>
      <c r="AM490" s="127"/>
      <c r="AN490" s="127"/>
      <c r="AO490" s="127"/>
      <c r="AP490" s="127"/>
      <c r="AQ490" s="127"/>
      <c r="AR490" s="127"/>
      <c r="AS490" s="127"/>
      <c r="AT490" s="127"/>
      <c r="AU490" s="127"/>
      <c r="AV490" s="127"/>
      <c r="AW490" s="127"/>
      <c r="AX490" s="127"/>
      <c r="AY490" s="127"/>
      <c r="AZ490" s="127"/>
      <c r="BA490" s="127"/>
      <c r="BB490" s="127"/>
      <c r="BC490" s="127"/>
      <c r="BD490" s="127"/>
      <c r="BE490" s="127"/>
      <c r="BF490" s="127"/>
      <c r="BG490" s="127"/>
      <c r="BH490" s="127"/>
    </row>
    <row r="491" spans="1:60" outlineLevel="2" x14ac:dyDescent="0.2">
      <c r="A491" s="130"/>
      <c r="B491" s="131"/>
      <c r="C491" s="332" t="s">
        <v>610</v>
      </c>
      <c r="D491" s="333"/>
      <c r="E491" s="334">
        <v>87.421000000000006</v>
      </c>
      <c r="F491" s="335"/>
      <c r="G491" s="335"/>
      <c r="H491" s="133"/>
      <c r="I491" s="133"/>
      <c r="J491" s="133"/>
      <c r="K491" s="133"/>
      <c r="L491" s="133"/>
      <c r="M491" s="133"/>
      <c r="N491" s="132"/>
      <c r="O491" s="132"/>
      <c r="P491" s="132"/>
      <c r="Q491" s="132"/>
      <c r="R491" s="133"/>
      <c r="S491" s="133"/>
      <c r="T491" s="133"/>
      <c r="U491" s="133"/>
      <c r="V491" s="133"/>
      <c r="W491" s="133"/>
      <c r="X491" s="133"/>
      <c r="Y491" s="133"/>
      <c r="Z491" s="127"/>
      <c r="AA491" s="127"/>
      <c r="AB491" s="127"/>
      <c r="AC491" s="127"/>
      <c r="AD491" s="127"/>
      <c r="AE491" s="127"/>
      <c r="AF491" s="127"/>
      <c r="AG491" s="127" t="s">
        <v>130</v>
      </c>
      <c r="AH491" s="127">
        <v>0</v>
      </c>
      <c r="AI491" s="127"/>
      <c r="AJ491" s="127"/>
      <c r="AK491" s="127"/>
      <c r="AL491" s="127"/>
      <c r="AM491" s="127"/>
      <c r="AN491" s="127"/>
      <c r="AO491" s="127"/>
      <c r="AP491" s="127"/>
      <c r="AQ491" s="127"/>
      <c r="AR491" s="127"/>
      <c r="AS491" s="127"/>
      <c r="AT491" s="127"/>
      <c r="AU491" s="127"/>
      <c r="AV491" s="127"/>
      <c r="AW491" s="127"/>
      <c r="AX491" s="127"/>
      <c r="AY491" s="127"/>
      <c r="AZ491" s="127"/>
      <c r="BA491" s="127"/>
      <c r="BB491" s="127"/>
      <c r="BC491" s="127"/>
      <c r="BD491" s="127"/>
      <c r="BE491" s="127"/>
      <c r="BF491" s="127"/>
      <c r="BG491" s="127"/>
      <c r="BH491" s="127"/>
    </row>
    <row r="492" spans="1:60" outlineLevel="3" x14ac:dyDescent="0.2">
      <c r="A492" s="130"/>
      <c r="B492" s="131"/>
      <c r="C492" s="332" t="s">
        <v>611</v>
      </c>
      <c r="D492" s="333"/>
      <c r="E492" s="334">
        <v>13.3</v>
      </c>
      <c r="F492" s="335"/>
      <c r="G492" s="335"/>
      <c r="H492" s="133"/>
      <c r="I492" s="133"/>
      <c r="J492" s="133"/>
      <c r="K492" s="133"/>
      <c r="L492" s="133"/>
      <c r="M492" s="133"/>
      <c r="N492" s="132"/>
      <c r="O492" s="132"/>
      <c r="P492" s="132"/>
      <c r="Q492" s="132"/>
      <c r="R492" s="133"/>
      <c r="S492" s="133"/>
      <c r="T492" s="133"/>
      <c r="U492" s="133"/>
      <c r="V492" s="133"/>
      <c r="W492" s="133"/>
      <c r="X492" s="133"/>
      <c r="Y492" s="133"/>
      <c r="Z492" s="127"/>
      <c r="AA492" s="127"/>
      <c r="AB492" s="127"/>
      <c r="AC492" s="127"/>
      <c r="AD492" s="127"/>
      <c r="AE492" s="127"/>
      <c r="AF492" s="127"/>
      <c r="AG492" s="127" t="s">
        <v>130</v>
      </c>
      <c r="AH492" s="127">
        <v>0</v>
      </c>
      <c r="AI492" s="127"/>
      <c r="AJ492" s="127"/>
      <c r="AK492" s="127"/>
      <c r="AL492" s="127"/>
      <c r="AM492" s="127"/>
      <c r="AN492" s="127"/>
      <c r="AO492" s="127"/>
      <c r="AP492" s="127"/>
      <c r="AQ492" s="127"/>
      <c r="AR492" s="127"/>
      <c r="AS492" s="127"/>
      <c r="AT492" s="127"/>
      <c r="AU492" s="127"/>
      <c r="AV492" s="127"/>
      <c r="AW492" s="127"/>
      <c r="AX492" s="127"/>
      <c r="AY492" s="127"/>
      <c r="AZ492" s="127"/>
      <c r="BA492" s="127"/>
      <c r="BB492" s="127"/>
      <c r="BC492" s="127"/>
      <c r="BD492" s="127"/>
      <c r="BE492" s="127"/>
      <c r="BF492" s="127"/>
      <c r="BG492" s="127"/>
      <c r="BH492" s="127"/>
    </row>
    <row r="493" spans="1:60" outlineLevel="2" x14ac:dyDescent="0.2">
      <c r="A493" s="130"/>
      <c r="B493" s="131"/>
      <c r="C493" s="320"/>
      <c r="D493" s="321"/>
      <c r="E493" s="321"/>
      <c r="F493" s="321"/>
      <c r="G493" s="321"/>
      <c r="H493" s="133"/>
      <c r="I493" s="133"/>
      <c r="J493" s="133"/>
      <c r="K493" s="133"/>
      <c r="L493" s="133"/>
      <c r="M493" s="133"/>
      <c r="N493" s="132"/>
      <c r="O493" s="132"/>
      <c r="P493" s="132"/>
      <c r="Q493" s="132"/>
      <c r="R493" s="133"/>
      <c r="S493" s="133"/>
      <c r="T493" s="133"/>
      <c r="U493" s="133"/>
      <c r="V493" s="133"/>
      <c r="W493" s="133"/>
      <c r="X493" s="133"/>
      <c r="Y493" s="133"/>
      <c r="Z493" s="127"/>
      <c r="AA493" s="127"/>
      <c r="AB493" s="127"/>
      <c r="AC493" s="127"/>
      <c r="AD493" s="127"/>
      <c r="AE493" s="127"/>
      <c r="AF493" s="127"/>
      <c r="AG493" s="127" t="s">
        <v>131</v>
      </c>
      <c r="AH493" s="127"/>
      <c r="AI493" s="127"/>
      <c r="AJ493" s="127"/>
      <c r="AK493" s="127"/>
      <c r="AL493" s="127"/>
      <c r="AM493" s="127"/>
      <c r="AN493" s="127"/>
      <c r="AO493" s="127"/>
      <c r="AP493" s="127"/>
      <c r="AQ493" s="127"/>
      <c r="AR493" s="127"/>
      <c r="AS493" s="127"/>
      <c r="AT493" s="127"/>
      <c r="AU493" s="127"/>
      <c r="AV493" s="127"/>
      <c r="AW493" s="127"/>
      <c r="AX493" s="127"/>
      <c r="AY493" s="127"/>
      <c r="AZ493" s="127"/>
      <c r="BA493" s="127"/>
      <c r="BB493" s="127"/>
      <c r="BC493" s="127"/>
      <c r="BD493" s="127"/>
      <c r="BE493" s="127"/>
      <c r="BF493" s="127"/>
      <c r="BG493" s="127"/>
      <c r="BH493" s="127"/>
    </row>
    <row r="494" spans="1:60" outlineLevel="1" x14ac:dyDescent="0.2">
      <c r="A494" s="141">
        <v>120</v>
      </c>
      <c r="B494" s="142" t="s">
        <v>612</v>
      </c>
      <c r="C494" s="326" t="s">
        <v>613</v>
      </c>
      <c r="D494" s="327" t="s">
        <v>177</v>
      </c>
      <c r="E494" s="328">
        <v>0.68396000000000001</v>
      </c>
      <c r="F494" s="144"/>
      <c r="G494" s="329">
        <f>ROUND(E494*F494,2)</f>
        <v>0</v>
      </c>
      <c r="H494" s="144"/>
      <c r="I494" s="145">
        <f>ROUND(E494*H494,2)</f>
        <v>0</v>
      </c>
      <c r="J494" s="144"/>
      <c r="K494" s="145">
        <f>ROUND(E494*J494,2)</f>
        <v>0</v>
      </c>
      <c r="L494" s="145">
        <v>21</v>
      </c>
      <c r="M494" s="145">
        <f>G494*(1+L494/100)</f>
        <v>0</v>
      </c>
      <c r="N494" s="143">
        <v>0</v>
      </c>
      <c r="O494" s="143">
        <f>ROUND(E494*N494,2)</f>
        <v>0</v>
      </c>
      <c r="P494" s="143">
        <v>0</v>
      </c>
      <c r="Q494" s="143">
        <f>ROUND(E494*P494,2)</f>
        <v>0</v>
      </c>
      <c r="R494" s="145" t="s">
        <v>550</v>
      </c>
      <c r="S494" s="145" t="s">
        <v>123</v>
      </c>
      <c r="T494" s="146" t="s">
        <v>123</v>
      </c>
      <c r="U494" s="133">
        <v>4.82</v>
      </c>
      <c r="V494" s="133">
        <f>ROUND(E494*U494,2)</f>
        <v>3.3</v>
      </c>
      <c r="W494" s="133"/>
      <c r="X494" s="133" t="s">
        <v>515</v>
      </c>
      <c r="Y494" s="133" t="s">
        <v>125</v>
      </c>
      <c r="Z494" s="127"/>
      <c r="AA494" s="127"/>
      <c r="AB494" s="127"/>
      <c r="AC494" s="127"/>
      <c r="AD494" s="127"/>
      <c r="AE494" s="127"/>
      <c r="AF494" s="127"/>
      <c r="AG494" s="127" t="s">
        <v>516</v>
      </c>
      <c r="AH494" s="127"/>
      <c r="AI494" s="127"/>
      <c r="AJ494" s="127"/>
      <c r="AK494" s="127"/>
      <c r="AL494" s="127"/>
      <c r="AM494" s="127"/>
      <c r="AN494" s="127"/>
      <c r="AO494" s="127"/>
      <c r="AP494" s="127"/>
      <c r="AQ494" s="127"/>
      <c r="AR494" s="127"/>
      <c r="AS494" s="127"/>
      <c r="AT494" s="127"/>
      <c r="AU494" s="127"/>
      <c r="AV494" s="127"/>
      <c r="AW494" s="127"/>
      <c r="AX494" s="127"/>
      <c r="AY494" s="127"/>
      <c r="AZ494" s="127"/>
      <c r="BA494" s="127"/>
      <c r="BB494" s="127"/>
      <c r="BC494" s="127"/>
      <c r="BD494" s="127"/>
      <c r="BE494" s="127"/>
      <c r="BF494" s="127"/>
      <c r="BG494" s="127"/>
      <c r="BH494" s="127"/>
    </row>
    <row r="495" spans="1:60" outlineLevel="2" x14ac:dyDescent="0.2">
      <c r="A495" s="130"/>
      <c r="B495" s="131"/>
      <c r="C495" s="330" t="s">
        <v>547</v>
      </c>
      <c r="D495" s="331"/>
      <c r="E495" s="331"/>
      <c r="F495" s="331"/>
      <c r="G495" s="331"/>
      <c r="H495" s="133"/>
      <c r="I495" s="133"/>
      <c r="J495" s="133"/>
      <c r="K495" s="133"/>
      <c r="L495" s="133"/>
      <c r="M495" s="133"/>
      <c r="N495" s="132"/>
      <c r="O495" s="132"/>
      <c r="P495" s="132"/>
      <c r="Q495" s="132"/>
      <c r="R495" s="133"/>
      <c r="S495" s="133"/>
      <c r="T495" s="133"/>
      <c r="U495" s="133"/>
      <c r="V495" s="133"/>
      <c r="W495" s="133"/>
      <c r="X495" s="133"/>
      <c r="Y495" s="133"/>
      <c r="Z495" s="127"/>
      <c r="AA495" s="127"/>
      <c r="AB495" s="127"/>
      <c r="AC495" s="127"/>
      <c r="AD495" s="127"/>
      <c r="AE495" s="127"/>
      <c r="AF495" s="127"/>
      <c r="AG495" s="127" t="s">
        <v>128</v>
      </c>
      <c r="AH495" s="127"/>
      <c r="AI495" s="127"/>
      <c r="AJ495" s="127"/>
      <c r="AK495" s="127"/>
      <c r="AL495" s="127"/>
      <c r="AM495" s="127"/>
      <c r="AN495" s="127"/>
      <c r="AO495" s="127"/>
      <c r="AP495" s="127"/>
      <c r="AQ495" s="127"/>
      <c r="AR495" s="127"/>
      <c r="AS495" s="127"/>
      <c r="AT495" s="127"/>
      <c r="AU495" s="127"/>
      <c r="AV495" s="127"/>
      <c r="AW495" s="127"/>
      <c r="AX495" s="127"/>
      <c r="AY495" s="127"/>
      <c r="AZ495" s="127"/>
      <c r="BA495" s="127"/>
      <c r="BB495" s="127"/>
      <c r="BC495" s="127"/>
      <c r="BD495" s="127"/>
      <c r="BE495" s="127"/>
      <c r="BF495" s="127"/>
      <c r="BG495" s="127"/>
      <c r="BH495" s="127"/>
    </row>
    <row r="496" spans="1:60" outlineLevel="2" x14ac:dyDescent="0.2">
      <c r="A496" s="130"/>
      <c r="B496" s="131"/>
      <c r="C496" s="320"/>
      <c r="D496" s="321"/>
      <c r="E496" s="321"/>
      <c r="F496" s="321"/>
      <c r="G496" s="321"/>
      <c r="H496" s="133"/>
      <c r="I496" s="133"/>
      <c r="J496" s="133"/>
      <c r="K496" s="133"/>
      <c r="L496" s="133"/>
      <c r="M496" s="133"/>
      <c r="N496" s="132"/>
      <c r="O496" s="132"/>
      <c r="P496" s="132"/>
      <c r="Q496" s="132"/>
      <c r="R496" s="133"/>
      <c r="S496" s="133"/>
      <c r="T496" s="133"/>
      <c r="U496" s="133"/>
      <c r="V496" s="133"/>
      <c r="W496" s="133"/>
      <c r="X496" s="133"/>
      <c r="Y496" s="133"/>
      <c r="Z496" s="127"/>
      <c r="AA496" s="127"/>
      <c r="AB496" s="127"/>
      <c r="AC496" s="127"/>
      <c r="AD496" s="127"/>
      <c r="AE496" s="127"/>
      <c r="AF496" s="127"/>
      <c r="AG496" s="127" t="s">
        <v>131</v>
      </c>
      <c r="AH496" s="127"/>
      <c r="AI496" s="127"/>
      <c r="AJ496" s="127"/>
      <c r="AK496" s="127"/>
      <c r="AL496" s="127"/>
      <c r="AM496" s="127"/>
      <c r="AN496" s="127"/>
      <c r="AO496" s="127"/>
      <c r="AP496" s="127"/>
      <c r="AQ496" s="127"/>
      <c r="AR496" s="127"/>
      <c r="AS496" s="127"/>
      <c r="AT496" s="127"/>
      <c r="AU496" s="127"/>
      <c r="AV496" s="127"/>
      <c r="AW496" s="127"/>
      <c r="AX496" s="127"/>
      <c r="AY496" s="127"/>
      <c r="AZ496" s="127"/>
      <c r="BA496" s="127"/>
      <c r="BB496" s="127"/>
      <c r="BC496" s="127"/>
      <c r="BD496" s="127"/>
      <c r="BE496" s="127"/>
      <c r="BF496" s="127"/>
      <c r="BG496" s="127"/>
      <c r="BH496" s="127"/>
    </row>
    <row r="497" spans="1:60" x14ac:dyDescent="0.2">
      <c r="A497" s="135" t="s">
        <v>117</v>
      </c>
      <c r="B497" s="136" t="s">
        <v>74</v>
      </c>
      <c r="C497" s="322" t="s">
        <v>75</v>
      </c>
      <c r="D497" s="323"/>
      <c r="E497" s="324"/>
      <c r="F497" s="325"/>
      <c r="G497" s="325">
        <f>SUMIF(AG498:AG543,"&lt;&gt;NOR",G498:G543)</f>
        <v>0</v>
      </c>
      <c r="H497" s="139"/>
      <c r="I497" s="139">
        <f>SUM(I498:I543)</f>
        <v>0</v>
      </c>
      <c r="J497" s="139"/>
      <c r="K497" s="139">
        <f>SUM(K498:K543)</f>
        <v>0</v>
      </c>
      <c r="L497" s="139"/>
      <c r="M497" s="139">
        <f>SUM(M498:M543)</f>
        <v>0</v>
      </c>
      <c r="N497" s="138"/>
      <c r="O497" s="138">
        <f>SUM(O498:O543)</f>
        <v>0</v>
      </c>
      <c r="P497" s="138"/>
      <c r="Q497" s="138">
        <f>SUM(Q498:Q543)</f>
        <v>0</v>
      </c>
      <c r="R497" s="139"/>
      <c r="S497" s="139"/>
      <c r="T497" s="140"/>
      <c r="U497" s="134"/>
      <c r="V497" s="134">
        <f>SUM(V498:V543)</f>
        <v>0</v>
      </c>
      <c r="W497" s="134"/>
      <c r="X497" s="134"/>
      <c r="Y497" s="134"/>
      <c r="AG497" t="s">
        <v>118</v>
      </c>
    </row>
    <row r="498" spans="1:60" outlineLevel="1" x14ac:dyDescent="0.2">
      <c r="A498" s="141">
        <v>121</v>
      </c>
      <c r="B498" s="142" t="s">
        <v>614</v>
      </c>
      <c r="C498" s="326" t="s">
        <v>615</v>
      </c>
      <c r="D498" s="327" t="s">
        <v>472</v>
      </c>
      <c r="E498" s="328">
        <v>1</v>
      </c>
      <c r="F498" s="144"/>
      <c r="G498" s="329">
        <f>ROUND(E498*F498,2)</f>
        <v>0</v>
      </c>
      <c r="H498" s="144"/>
      <c r="I498" s="145">
        <f>ROUND(E498*H498,2)</f>
        <v>0</v>
      </c>
      <c r="J498" s="144"/>
      <c r="K498" s="145">
        <f>ROUND(E498*J498,2)</f>
        <v>0</v>
      </c>
      <c r="L498" s="145">
        <v>21</v>
      </c>
      <c r="M498" s="145">
        <f>G498*(1+L498/100)</f>
        <v>0</v>
      </c>
      <c r="N498" s="143">
        <v>0</v>
      </c>
      <c r="O498" s="143">
        <f>ROUND(E498*N498,2)</f>
        <v>0</v>
      </c>
      <c r="P498" s="143">
        <v>0</v>
      </c>
      <c r="Q498" s="143">
        <f>ROUND(E498*P498,2)</f>
        <v>0</v>
      </c>
      <c r="R498" s="145"/>
      <c r="S498" s="145" t="s">
        <v>315</v>
      </c>
      <c r="T498" s="146" t="s">
        <v>379</v>
      </c>
      <c r="U498" s="133">
        <v>0</v>
      </c>
      <c r="V498" s="133">
        <f>ROUND(E498*U498,2)</f>
        <v>0</v>
      </c>
      <c r="W498" s="133"/>
      <c r="X498" s="133" t="s">
        <v>124</v>
      </c>
      <c r="Y498" s="133" t="s">
        <v>125</v>
      </c>
      <c r="Z498" s="127"/>
      <c r="AA498" s="127"/>
      <c r="AB498" s="127"/>
      <c r="AC498" s="127"/>
      <c r="AD498" s="127"/>
      <c r="AE498" s="127"/>
      <c r="AF498" s="127"/>
      <c r="AG498" s="127" t="s">
        <v>126</v>
      </c>
      <c r="AH498" s="127"/>
      <c r="AI498" s="127"/>
      <c r="AJ498" s="127"/>
      <c r="AK498" s="127"/>
      <c r="AL498" s="127"/>
      <c r="AM498" s="127"/>
      <c r="AN498" s="127"/>
      <c r="AO498" s="127"/>
      <c r="AP498" s="127"/>
      <c r="AQ498" s="127"/>
      <c r="AR498" s="127"/>
      <c r="AS498" s="127"/>
      <c r="AT498" s="127"/>
      <c r="AU498" s="127"/>
      <c r="AV498" s="127"/>
      <c r="AW498" s="127"/>
      <c r="AX498" s="127"/>
      <c r="AY498" s="127"/>
      <c r="AZ498" s="127"/>
      <c r="BA498" s="127"/>
      <c r="BB498" s="127"/>
      <c r="BC498" s="127"/>
      <c r="BD498" s="127"/>
      <c r="BE498" s="127"/>
      <c r="BF498" s="127"/>
      <c r="BG498" s="127"/>
      <c r="BH498" s="127"/>
    </row>
    <row r="499" spans="1:60" outlineLevel="2" x14ac:dyDescent="0.2">
      <c r="A499" s="130"/>
      <c r="B499" s="131"/>
      <c r="C499" s="343"/>
      <c r="D499" s="344"/>
      <c r="E499" s="344"/>
      <c r="F499" s="344"/>
      <c r="G499" s="344"/>
      <c r="H499" s="133"/>
      <c r="I499" s="133"/>
      <c r="J499" s="133"/>
      <c r="K499" s="133"/>
      <c r="L499" s="133"/>
      <c r="M499" s="133"/>
      <c r="N499" s="132"/>
      <c r="O499" s="132"/>
      <c r="P499" s="132"/>
      <c r="Q499" s="132"/>
      <c r="R499" s="133"/>
      <c r="S499" s="133"/>
      <c r="T499" s="133"/>
      <c r="U499" s="133"/>
      <c r="V499" s="133"/>
      <c r="W499" s="133"/>
      <c r="X499" s="133"/>
      <c r="Y499" s="133"/>
      <c r="Z499" s="127"/>
      <c r="AA499" s="127"/>
      <c r="AB499" s="127"/>
      <c r="AC499" s="127"/>
      <c r="AD499" s="127"/>
      <c r="AE499" s="127"/>
      <c r="AF499" s="127"/>
      <c r="AG499" s="127" t="s">
        <v>131</v>
      </c>
      <c r="AH499" s="127"/>
      <c r="AI499" s="127"/>
      <c r="AJ499" s="127"/>
      <c r="AK499" s="127"/>
      <c r="AL499" s="127"/>
      <c r="AM499" s="127"/>
      <c r="AN499" s="127"/>
      <c r="AO499" s="127"/>
      <c r="AP499" s="127"/>
      <c r="AQ499" s="127"/>
      <c r="AR499" s="127"/>
      <c r="AS499" s="127"/>
      <c r="AT499" s="127"/>
      <c r="AU499" s="127"/>
      <c r="AV499" s="127"/>
      <c r="AW499" s="127"/>
      <c r="AX499" s="127"/>
      <c r="AY499" s="127"/>
      <c r="AZ499" s="127"/>
      <c r="BA499" s="127"/>
      <c r="BB499" s="127"/>
      <c r="BC499" s="127"/>
      <c r="BD499" s="127"/>
      <c r="BE499" s="127"/>
      <c r="BF499" s="127"/>
      <c r="BG499" s="127"/>
      <c r="BH499" s="127"/>
    </row>
    <row r="500" spans="1:60" outlineLevel="1" x14ac:dyDescent="0.2">
      <c r="A500" s="141">
        <v>122</v>
      </c>
      <c r="B500" s="142" t="s">
        <v>616</v>
      </c>
      <c r="C500" s="326" t="s">
        <v>617</v>
      </c>
      <c r="D500" s="327" t="s">
        <v>472</v>
      </c>
      <c r="E500" s="328">
        <v>1</v>
      </c>
      <c r="F500" s="144"/>
      <c r="G500" s="329">
        <f>ROUND(E500*F500,2)</f>
        <v>0</v>
      </c>
      <c r="H500" s="144"/>
      <c r="I500" s="145">
        <f>ROUND(E500*H500,2)</f>
        <v>0</v>
      </c>
      <c r="J500" s="144"/>
      <c r="K500" s="145">
        <f>ROUND(E500*J500,2)</f>
        <v>0</v>
      </c>
      <c r="L500" s="145">
        <v>21</v>
      </c>
      <c r="M500" s="145">
        <f>G500*(1+L500/100)</f>
        <v>0</v>
      </c>
      <c r="N500" s="143">
        <v>0</v>
      </c>
      <c r="O500" s="143">
        <f>ROUND(E500*N500,2)</f>
        <v>0</v>
      </c>
      <c r="P500" s="143">
        <v>0</v>
      </c>
      <c r="Q500" s="143">
        <f>ROUND(E500*P500,2)</f>
        <v>0</v>
      </c>
      <c r="R500" s="145"/>
      <c r="S500" s="145" t="s">
        <v>315</v>
      </c>
      <c r="T500" s="146" t="s">
        <v>379</v>
      </c>
      <c r="U500" s="133">
        <v>0</v>
      </c>
      <c r="V500" s="133">
        <f>ROUND(E500*U500,2)</f>
        <v>0</v>
      </c>
      <c r="W500" s="133"/>
      <c r="X500" s="133" t="s">
        <v>124</v>
      </c>
      <c r="Y500" s="133" t="s">
        <v>125</v>
      </c>
      <c r="Z500" s="127"/>
      <c r="AA500" s="127"/>
      <c r="AB500" s="127"/>
      <c r="AC500" s="127"/>
      <c r="AD500" s="127"/>
      <c r="AE500" s="127"/>
      <c r="AF500" s="127"/>
      <c r="AG500" s="127" t="s">
        <v>126</v>
      </c>
      <c r="AH500" s="127"/>
      <c r="AI500" s="127"/>
      <c r="AJ500" s="127"/>
      <c r="AK500" s="127"/>
      <c r="AL500" s="127"/>
      <c r="AM500" s="127"/>
      <c r="AN500" s="127"/>
      <c r="AO500" s="127"/>
      <c r="AP500" s="127"/>
      <c r="AQ500" s="127"/>
      <c r="AR500" s="127"/>
      <c r="AS500" s="127"/>
      <c r="AT500" s="127"/>
      <c r="AU500" s="127"/>
      <c r="AV500" s="127"/>
      <c r="AW500" s="127"/>
      <c r="AX500" s="127"/>
      <c r="AY500" s="127"/>
      <c r="AZ500" s="127"/>
      <c r="BA500" s="127"/>
      <c r="BB500" s="127"/>
      <c r="BC500" s="127"/>
      <c r="BD500" s="127"/>
      <c r="BE500" s="127"/>
      <c r="BF500" s="127"/>
      <c r="BG500" s="127"/>
      <c r="BH500" s="127"/>
    </row>
    <row r="501" spans="1:60" outlineLevel="2" x14ac:dyDescent="0.2">
      <c r="A501" s="130"/>
      <c r="B501" s="131"/>
      <c r="C501" s="343"/>
      <c r="D501" s="344"/>
      <c r="E501" s="344"/>
      <c r="F501" s="344"/>
      <c r="G501" s="344"/>
      <c r="H501" s="133"/>
      <c r="I501" s="133"/>
      <c r="J501" s="133"/>
      <c r="K501" s="133"/>
      <c r="L501" s="133"/>
      <c r="M501" s="133"/>
      <c r="N501" s="132"/>
      <c r="O501" s="132"/>
      <c r="P501" s="132"/>
      <c r="Q501" s="132"/>
      <c r="R501" s="133"/>
      <c r="S501" s="133"/>
      <c r="T501" s="133"/>
      <c r="U501" s="133"/>
      <c r="V501" s="133"/>
      <c r="W501" s="133"/>
      <c r="X501" s="133"/>
      <c r="Y501" s="133"/>
      <c r="Z501" s="127"/>
      <c r="AA501" s="127"/>
      <c r="AB501" s="127"/>
      <c r="AC501" s="127"/>
      <c r="AD501" s="127"/>
      <c r="AE501" s="127"/>
      <c r="AF501" s="127"/>
      <c r="AG501" s="127" t="s">
        <v>131</v>
      </c>
      <c r="AH501" s="127"/>
      <c r="AI501" s="127"/>
      <c r="AJ501" s="127"/>
      <c r="AK501" s="127"/>
      <c r="AL501" s="127"/>
      <c r="AM501" s="127"/>
      <c r="AN501" s="127"/>
      <c r="AO501" s="127"/>
      <c r="AP501" s="127"/>
      <c r="AQ501" s="127"/>
      <c r="AR501" s="127"/>
      <c r="AS501" s="127"/>
      <c r="AT501" s="127"/>
      <c r="AU501" s="127"/>
      <c r="AV501" s="127"/>
      <c r="AW501" s="127"/>
      <c r="AX501" s="127"/>
      <c r="AY501" s="127"/>
      <c r="AZ501" s="127"/>
      <c r="BA501" s="127"/>
      <c r="BB501" s="127"/>
      <c r="BC501" s="127"/>
      <c r="BD501" s="127"/>
      <c r="BE501" s="127"/>
      <c r="BF501" s="127"/>
      <c r="BG501" s="127"/>
      <c r="BH501" s="127"/>
    </row>
    <row r="502" spans="1:60" outlineLevel="1" x14ac:dyDescent="0.2">
      <c r="A502" s="141">
        <v>123</v>
      </c>
      <c r="B502" s="142" t="s">
        <v>618</v>
      </c>
      <c r="C502" s="326" t="s">
        <v>619</v>
      </c>
      <c r="D502" s="327" t="s">
        <v>472</v>
      </c>
      <c r="E502" s="328">
        <v>1</v>
      </c>
      <c r="F502" s="144"/>
      <c r="G502" s="329">
        <f>ROUND(E502*F502,2)</f>
        <v>0</v>
      </c>
      <c r="H502" s="144"/>
      <c r="I502" s="145">
        <f>ROUND(E502*H502,2)</f>
        <v>0</v>
      </c>
      <c r="J502" s="144"/>
      <c r="K502" s="145">
        <f>ROUND(E502*J502,2)</f>
        <v>0</v>
      </c>
      <c r="L502" s="145">
        <v>21</v>
      </c>
      <c r="M502" s="145">
        <f>G502*(1+L502/100)</f>
        <v>0</v>
      </c>
      <c r="N502" s="143">
        <v>0</v>
      </c>
      <c r="O502" s="143">
        <f>ROUND(E502*N502,2)</f>
        <v>0</v>
      </c>
      <c r="P502" s="143">
        <v>0</v>
      </c>
      <c r="Q502" s="143">
        <f>ROUND(E502*P502,2)</f>
        <v>0</v>
      </c>
      <c r="R502" s="145"/>
      <c r="S502" s="145" t="s">
        <v>315</v>
      </c>
      <c r="T502" s="146" t="s">
        <v>379</v>
      </c>
      <c r="U502" s="133">
        <v>0</v>
      </c>
      <c r="V502" s="133">
        <f>ROUND(E502*U502,2)</f>
        <v>0</v>
      </c>
      <c r="W502" s="133"/>
      <c r="X502" s="133" t="s">
        <v>124</v>
      </c>
      <c r="Y502" s="133" t="s">
        <v>125</v>
      </c>
      <c r="Z502" s="127"/>
      <c r="AA502" s="127"/>
      <c r="AB502" s="127"/>
      <c r="AC502" s="127"/>
      <c r="AD502" s="127"/>
      <c r="AE502" s="127"/>
      <c r="AF502" s="127"/>
      <c r="AG502" s="127" t="s">
        <v>126</v>
      </c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127"/>
      <c r="AS502" s="127"/>
      <c r="AT502" s="127"/>
      <c r="AU502" s="127"/>
      <c r="AV502" s="127"/>
      <c r="AW502" s="127"/>
      <c r="AX502" s="127"/>
      <c r="AY502" s="127"/>
      <c r="AZ502" s="127"/>
      <c r="BA502" s="127"/>
      <c r="BB502" s="127"/>
      <c r="BC502" s="127"/>
      <c r="BD502" s="127"/>
      <c r="BE502" s="127"/>
      <c r="BF502" s="127"/>
      <c r="BG502" s="127"/>
      <c r="BH502" s="127"/>
    </row>
    <row r="503" spans="1:60" outlineLevel="2" x14ac:dyDescent="0.2">
      <c r="A503" s="130"/>
      <c r="B503" s="131"/>
      <c r="C503" s="343"/>
      <c r="D503" s="344"/>
      <c r="E503" s="344"/>
      <c r="F503" s="344"/>
      <c r="G503" s="344"/>
      <c r="H503" s="133"/>
      <c r="I503" s="133"/>
      <c r="J503" s="133"/>
      <c r="K503" s="133"/>
      <c r="L503" s="133"/>
      <c r="M503" s="133"/>
      <c r="N503" s="132"/>
      <c r="O503" s="132"/>
      <c r="P503" s="132"/>
      <c r="Q503" s="132"/>
      <c r="R503" s="133"/>
      <c r="S503" s="133"/>
      <c r="T503" s="133"/>
      <c r="U503" s="133"/>
      <c r="V503" s="133"/>
      <c r="W503" s="133"/>
      <c r="X503" s="133"/>
      <c r="Y503" s="133"/>
      <c r="Z503" s="127"/>
      <c r="AA503" s="127"/>
      <c r="AB503" s="127"/>
      <c r="AC503" s="127"/>
      <c r="AD503" s="127"/>
      <c r="AE503" s="127"/>
      <c r="AF503" s="127"/>
      <c r="AG503" s="127" t="s">
        <v>131</v>
      </c>
      <c r="AH503" s="127"/>
      <c r="AI503" s="127"/>
      <c r="AJ503" s="127"/>
      <c r="AK503" s="127"/>
      <c r="AL503" s="127"/>
      <c r="AM503" s="127"/>
      <c r="AN503" s="127"/>
      <c r="AO503" s="127"/>
      <c r="AP503" s="127"/>
      <c r="AQ503" s="127"/>
      <c r="AR503" s="127"/>
      <c r="AS503" s="127"/>
      <c r="AT503" s="127"/>
      <c r="AU503" s="127"/>
      <c r="AV503" s="127"/>
      <c r="AW503" s="127"/>
      <c r="AX503" s="127"/>
      <c r="AY503" s="127"/>
      <c r="AZ503" s="127"/>
      <c r="BA503" s="127"/>
      <c r="BB503" s="127"/>
      <c r="BC503" s="127"/>
      <c r="BD503" s="127"/>
      <c r="BE503" s="127"/>
      <c r="BF503" s="127"/>
      <c r="BG503" s="127"/>
      <c r="BH503" s="127"/>
    </row>
    <row r="504" spans="1:60" outlineLevel="1" x14ac:dyDescent="0.2">
      <c r="A504" s="141">
        <v>124</v>
      </c>
      <c r="B504" s="142" t="s">
        <v>620</v>
      </c>
      <c r="C504" s="326" t="s">
        <v>621</v>
      </c>
      <c r="D504" s="327" t="s">
        <v>472</v>
      </c>
      <c r="E504" s="328">
        <v>1</v>
      </c>
      <c r="F504" s="144"/>
      <c r="G504" s="329">
        <f>ROUND(E504*F504,2)</f>
        <v>0</v>
      </c>
      <c r="H504" s="144"/>
      <c r="I504" s="145">
        <f>ROUND(E504*H504,2)</f>
        <v>0</v>
      </c>
      <c r="J504" s="144"/>
      <c r="K504" s="145">
        <f>ROUND(E504*J504,2)</f>
        <v>0</v>
      </c>
      <c r="L504" s="145">
        <v>21</v>
      </c>
      <c r="M504" s="145">
        <f>G504*(1+L504/100)</f>
        <v>0</v>
      </c>
      <c r="N504" s="143">
        <v>0</v>
      </c>
      <c r="O504" s="143">
        <f>ROUND(E504*N504,2)</f>
        <v>0</v>
      </c>
      <c r="P504" s="143">
        <v>0</v>
      </c>
      <c r="Q504" s="143">
        <f>ROUND(E504*P504,2)</f>
        <v>0</v>
      </c>
      <c r="R504" s="145"/>
      <c r="S504" s="145" t="s">
        <v>315</v>
      </c>
      <c r="T504" s="146" t="s">
        <v>379</v>
      </c>
      <c r="U504" s="133">
        <v>0</v>
      </c>
      <c r="V504" s="133">
        <f>ROUND(E504*U504,2)</f>
        <v>0</v>
      </c>
      <c r="W504" s="133"/>
      <c r="X504" s="133" t="s">
        <v>124</v>
      </c>
      <c r="Y504" s="133" t="s">
        <v>125</v>
      </c>
      <c r="Z504" s="127"/>
      <c r="AA504" s="127"/>
      <c r="AB504" s="127"/>
      <c r="AC504" s="127"/>
      <c r="AD504" s="127"/>
      <c r="AE504" s="127"/>
      <c r="AF504" s="127"/>
      <c r="AG504" s="127" t="s">
        <v>126</v>
      </c>
      <c r="AH504" s="127"/>
      <c r="AI504" s="127"/>
      <c r="AJ504" s="127"/>
      <c r="AK504" s="127"/>
      <c r="AL504" s="127"/>
      <c r="AM504" s="127"/>
      <c r="AN504" s="127"/>
      <c r="AO504" s="127"/>
      <c r="AP504" s="127"/>
      <c r="AQ504" s="127"/>
      <c r="AR504" s="127"/>
      <c r="AS504" s="127"/>
      <c r="AT504" s="127"/>
      <c r="AU504" s="127"/>
      <c r="AV504" s="127"/>
      <c r="AW504" s="127"/>
      <c r="AX504" s="127"/>
      <c r="AY504" s="127"/>
      <c r="AZ504" s="127"/>
      <c r="BA504" s="127"/>
      <c r="BB504" s="127"/>
      <c r="BC504" s="127"/>
      <c r="BD504" s="127"/>
      <c r="BE504" s="127"/>
      <c r="BF504" s="127"/>
      <c r="BG504" s="127"/>
      <c r="BH504" s="127"/>
    </row>
    <row r="505" spans="1:60" outlineLevel="2" x14ac:dyDescent="0.2">
      <c r="A505" s="130"/>
      <c r="B505" s="131"/>
      <c r="C505" s="343"/>
      <c r="D505" s="344"/>
      <c r="E505" s="344"/>
      <c r="F505" s="344"/>
      <c r="G505" s="344"/>
      <c r="H505" s="133"/>
      <c r="I505" s="133"/>
      <c r="J505" s="133"/>
      <c r="K505" s="133"/>
      <c r="L505" s="133"/>
      <c r="M505" s="133"/>
      <c r="N505" s="132"/>
      <c r="O505" s="132"/>
      <c r="P505" s="132"/>
      <c r="Q505" s="132"/>
      <c r="R505" s="133"/>
      <c r="S505" s="133"/>
      <c r="T505" s="133"/>
      <c r="U505" s="133"/>
      <c r="V505" s="133"/>
      <c r="W505" s="133"/>
      <c r="X505" s="133"/>
      <c r="Y505" s="133"/>
      <c r="Z505" s="127"/>
      <c r="AA505" s="127"/>
      <c r="AB505" s="127"/>
      <c r="AC505" s="127"/>
      <c r="AD505" s="127"/>
      <c r="AE505" s="127"/>
      <c r="AF505" s="127"/>
      <c r="AG505" s="127" t="s">
        <v>131</v>
      </c>
      <c r="AH505" s="127"/>
      <c r="AI505" s="127"/>
      <c r="AJ505" s="127"/>
      <c r="AK505" s="127"/>
      <c r="AL505" s="127"/>
      <c r="AM505" s="127"/>
      <c r="AN505" s="127"/>
      <c r="AO505" s="127"/>
      <c r="AP505" s="127"/>
      <c r="AQ505" s="127"/>
      <c r="AR505" s="127"/>
      <c r="AS505" s="127"/>
      <c r="AT505" s="127"/>
      <c r="AU505" s="127"/>
      <c r="AV505" s="127"/>
      <c r="AW505" s="127"/>
      <c r="AX505" s="127"/>
      <c r="AY505" s="127"/>
      <c r="AZ505" s="127"/>
      <c r="BA505" s="127"/>
      <c r="BB505" s="127"/>
      <c r="BC505" s="127"/>
      <c r="BD505" s="127"/>
      <c r="BE505" s="127"/>
      <c r="BF505" s="127"/>
      <c r="BG505" s="127"/>
      <c r="BH505" s="127"/>
    </row>
    <row r="506" spans="1:60" outlineLevel="1" x14ac:dyDescent="0.2">
      <c r="A506" s="141">
        <v>125</v>
      </c>
      <c r="B506" s="142" t="s">
        <v>622</v>
      </c>
      <c r="C506" s="326" t="s">
        <v>623</v>
      </c>
      <c r="D506" s="327" t="s">
        <v>472</v>
      </c>
      <c r="E506" s="328">
        <v>1</v>
      </c>
      <c r="F506" s="144"/>
      <c r="G506" s="329">
        <f>ROUND(E506*F506,2)</f>
        <v>0</v>
      </c>
      <c r="H506" s="144"/>
      <c r="I506" s="145">
        <f>ROUND(E506*H506,2)</f>
        <v>0</v>
      </c>
      <c r="J506" s="144"/>
      <c r="K506" s="145">
        <f>ROUND(E506*J506,2)</f>
        <v>0</v>
      </c>
      <c r="L506" s="145">
        <v>21</v>
      </c>
      <c r="M506" s="145">
        <f>G506*(1+L506/100)</f>
        <v>0</v>
      </c>
      <c r="N506" s="143">
        <v>0</v>
      </c>
      <c r="O506" s="143">
        <f>ROUND(E506*N506,2)</f>
        <v>0</v>
      </c>
      <c r="P506" s="143">
        <v>0</v>
      </c>
      <c r="Q506" s="143">
        <f>ROUND(E506*P506,2)</f>
        <v>0</v>
      </c>
      <c r="R506" s="145"/>
      <c r="S506" s="145" t="s">
        <v>315</v>
      </c>
      <c r="T506" s="146" t="s">
        <v>379</v>
      </c>
      <c r="U506" s="133">
        <v>0</v>
      </c>
      <c r="V506" s="133">
        <f>ROUND(E506*U506,2)</f>
        <v>0</v>
      </c>
      <c r="W506" s="133"/>
      <c r="X506" s="133" t="s">
        <v>124</v>
      </c>
      <c r="Y506" s="133" t="s">
        <v>125</v>
      </c>
      <c r="Z506" s="127"/>
      <c r="AA506" s="127"/>
      <c r="AB506" s="127"/>
      <c r="AC506" s="127"/>
      <c r="AD506" s="127"/>
      <c r="AE506" s="127"/>
      <c r="AF506" s="127"/>
      <c r="AG506" s="127" t="s">
        <v>126</v>
      </c>
      <c r="AH506" s="127"/>
      <c r="AI506" s="127"/>
      <c r="AJ506" s="127"/>
      <c r="AK506" s="127"/>
      <c r="AL506" s="127"/>
      <c r="AM506" s="127"/>
      <c r="AN506" s="127"/>
      <c r="AO506" s="127"/>
      <c r="AP506" s="127"/>
      <c r="AQ506" s="127"/>
      <c r="AR506" s="127"/>
      <c r="AS506" s="127"/>
      <c r="AT506" s="127"/>
      <c r="AU506" s="127"/>
      <c r="AV506" s="127"/>
      <c r="AW506" s="127"/>
      <c r="AX506" s="127"/>
      <c r="AY506" s="127"/>
      <c r="AZ506" s="127"/>
      <c r="BA506" s="127"/>
      <c r="BB506" s="127"/>
      <c r="BC506" s="127"/>
      <c r="BD506" s="127"/>
      <c r="BE506" s="127"/>
      <c r="BF506" s="127"/>
      <c r="BG506" s="127"/>
      <c r="BH506" s="127"/>
    </row>
    <row r="507" spans="1:60" outlineLevel="2" x14ac:dyDescent="0.2">
      <c r="A507" s="130"/>
      <c r="B507" s="131"/>
      <c r="C507" s="343"/>
      <c r="D507" s="344"/>
      <c r="E507" s="344"/>
      <c r="F507" s="344"/>
      <c r="G507" s="344"/>
      <c r="H507" s="133"/>
      <c r="I507" s="133"/>
      <c r="J507" s="133"/>
      <c r="K507" s="133"/>
      <c r="L507" s="133"/>
      <c r="M507" s="133"/>
      <c r="N507" s="132"/>
      <c r="O507" s="132"/>
      <c r="P507" s="132"/>
      <c r="Q507" s="132"/>
      <c r="R507" s="133"/>
      <c r="S507" s="133"/>
      <c r="T507" s="133"/>
      <c r="U507" s="133"/>
      <c r="V507" s="133"/>
      <c r="W507" s="133"/>
      <c r="X507" s="133"/>
      <c r="Y507" s="133"/>
      <c r="Z507" s="127"/>
      <c r="AA507" s="127"/>
      <c r="AB507" s="127"/>
      <c r="AC507" s="127"/>
      <c r="AD507" s="127"/>
      <c r="AE507" s="127"/>
      <c r="AF507" s="127"/>
      <c r="AG507" s="127" t="s">
        <v>131</v>
      </c>
      <c r="AH507" s="127"/>
      <c r="AI507" s="127"/>
      <c r="AJ507" s="127"/>
      <c r="AK507" s="127"/>
      <c r="AL507" s="127"/>
      <c r="AM507" s="127"/>
      <c r="AN507" s="127"/>
      <c r="AO507" s="127"/>
      <c r="AP507" s="127"/>
      <c r="AQ507" s="127"/>
      <c r="AR507" s="127"/>
      <c r="AS507" s="127"/>
      <c r="AT507" s="127"/>
      <c r="AU507" s="127"/>
      <c r="AV507" s="127"/>
      <c r="AW507" s="127"/>
      <c r="AX507" s="127"/>
      <c r="AY507" s="127"/>
      <c r="AZ507" s="127"/>
      <c r="BA507" s="127"/>
      <c r="BB507" s="127"/>
      <c r="BC507" s="127"/>
      <c r="BD507" s="127"/>
      <c r="BE507" s="127"/>
      <c r="BF507" s="127"/>
      <c r="BG507" s="127"/>
      <c r="BH507" s="127"/>
    </row>
    <row r="508" spans="1:60" outlineLevel="1" x14ac:dyDescent="0.2">
      <c r="A508" s="141">
        <v>126</v>
      </c>
      <c r="B508" s="142" t="s">
        <v>624</v>
      </c>
      <c r="C508" s="326" t="s">
        <v>625</v>
      </c>
      <c r="D508" s="327" t="s">
        <v>472</v>
      </c>
      <c r="E508" s="328">
        <v>1</v>
      </c>
      <c r="F508" s="144"/>
      <c r="G508" s="329">
        <f>ROUND(E508*F508,2)</f>
        <v>0</v>
      </c>
      <c r="H508" s="144"/>
      <c r="I508" s="145">
        <f>ROUND(E508*H508,2)</f>
        <v>0</v>
      </c>
      <c r="J508" s="144"/>
      <c r="K508" s="145">
        <f>ROUND(E508*J508,2)</f>
        <v>0</v>
      </c>
      <c r="L508" s="145">
        <v>21</v>
      </c>
      <c r="M508" s="145">
        <f>G508*(1+L508/100)</f>
        <v>0</v>
      </c>
      <c r="N508" s="143">
        <v>0</v>
      </c>
      <c r="O508" s="143">
        <f>ROUND(E508*N508,2)</f>
        <v>0</v>
      </c>
      <c r="P508" s="143">
        <v>0</v>
      </c>
      <c r="Q508" s="143">
        <f>ROUND(E508*P508,2)</f>
        <v>0</v>
      </c>
      <c r="R508" s="145"/>
      <c r="S508" s="145" t="s">
        <v>315</v>
      </c>
      <c r="T508" s="146" t="s">
        <v>379</v>
      </c>
      <c r="U508" s="133">
        <v>0</v>
      </c>
      <c r="V508" s="133">
        <f>ROUND(E508*U508,2)</f>
        <v>0</v>
      </c>
      <c r="W508" s="133"/>
      <c r="X508" s="133" t="s">
        <v>124</v>
      </c>
      <c r="Y508" s="133" t="s">
        <v>125</v>
      </c>
      <c r="Z508" s="127"/>
      <c r="AA508" s="127"/>
      <c r="AB508" s="127"/>
      <c r="AC508" s="127"/>
      <c r="AD508" s="127"/>
      <c r="AE508" s="127"/>
      <c r="AF508" s="127"/>
      <c r="AG508" s="127" t="s">
        <v>126</v>
      </c>
      <c r="AH508" s="127"/>
      <c r="AI508" s="127"/>
      <c r="AJ508" s="127"/>
      <c r="AK508" s="127"/>
      <c r="AL508" s="127"/>
      <c r="AM508" s="127"/>
      <c r="AN508" s="127"/>
      <c r="AO508" s="127"/>
      <c r="AP508" s="127"/>
      <c r="AQ508" s="127"/>
      <c r="AR508" s="127"/>
      <c r="AS508" s="127"/>
      <c r="AT508" s="127"/>
      <c r="AU508" s="127"/>
      <c r="AV508" s="127"/>
      <c r="AW508" s="127"/>
      <c r="AX508" s="127"/>
      <c r="AY508" s="127"/>
      <c r="AZ508" s="127"/>
      <c r="BA508" s="127"/>
      <c r="BB508" s="127"/>
      <c r="BC508" s="127"/>
      <c r="BD508" s="127"/>
      <c r="BE508" s="127"/>
      <c r="BF508" s="127"/>
      <c r="BG508" s="127"/>
      <c r="BH508" s="127"/>
    </row>
    <row r="509" spans="1:60" outlineLevel="2" x14ac:dyDescent="0.2">
      <c r="A509" s="130"/>
      <c r="B509" s="131"/>
      <c r="C509" s="343"/>
      <c r="D509" s="344"/>
      <c r="E509" s="344"/>
      <c r="F509" s="344"/>
      <c r="G509" s="344"/>
      <c r="H509" s="133"/>
      <c r="I509" s="133"/>
      <c r="J509" s="133"/>
      <c r="K509" s="133"/>
      <c r="L509" s="133"/>
      <c r="M509" s="133"/>
      <c r="N509" s="132"/>
      <c r="O509" s="132"/>
      <c r="P509" s="132"/>
      <c r="Q509" s="132"/>
      <c r="R509" s="133"/>
      <c r="S509" s="133"/>
      <c r="T509" s="133"/>
      <c r="U509" s="133"/>
      <c r="V509" s="133"/>
      <c r="W509" s="133"/>
      <c r="X509" s="133"/>
      <c r="Y509" s="133"/>
      <c r="Z509" s="127"/>
      <c r="AA509" s="127"/>
      <c r="AB509" s="127"/>
      <c r="AC509" s="127"/>
      <c r="AD509" s="127"/>
      <c r="AE509" s="127"/>
      <c r="AF509" s="127"/>
      <c r="AG509" s="127" t="s">
        <v>131</v>
      </c>
      <c r="AH509" s="127"/>
      <c r="AI509" s="127"/>
      <c r="AJ509" s="127"/>
      <c r="AK509" s="127"/>
      <c r="AL509" s="127"/>
      <c r="AM509" s="127"/>
      <c r="AN509" s="127"/>
      <c r="AO509" s="127"/>
      <c r="AP509" s="127"/>
      <c r="AQ509" s="127"/>
      <c r="AR509" s="127"/>
      <c r="AS509" s="127"/>
      <c r="AT509" s="127"/>
      <c r="AU509" s="127"/>
      <c r="AV509" s="127"/>
      <c r="AW509" s="127"/>
      <c r="AX509" s="127"/>
      <c r="AY509" s="127"/>
      <c r="AZ509" s="127"/>
      <c r="BA509" s="127"/>
      <c r="BB509" s="127"/>
      <c r="BC509" s="127"/>
      <c r="BD509" s="127"/>
      <c r="BE509" s="127"/>
      <c r="BF509" s="127"/>
      <c r="BG509" s="127"/>
      <c r="BH509" s="127"/>
    </row>
    <row r="510" spans="1:60" outlineLevel="1" x14ac:dyDescent="0.2">
      <c r="A510" s="141">
        <v>127</v>
      </c>
      <c r="B510" s="142" t="s">
        <v>626</v>
      </c>
      <c r="C510" s="326" t="s">
        <v>627</v>
      </c>
      <c r="D510" s="327" t="s">
        <v>472</v>
      </c>
      <c r="E510" s="328">
        <v>1</v>
      </c>
      <c r="F510" s="144"/>
      <c r="G510" s="329">
        <f>ROUND(E510*F510,2)</f>
        <v>0</v>
      </c>
      <c r="H510" s="144"/>
      <c r="I510" s="145">
        <f>ROUND(E510*H510,2)</f>
        <v>0</v>
      </c>
      <c r="J510" s="144"/>
      <c r="K510" s="145">
        <f>ROUND(E510*J510,2)</f>
        <v>0</v>
      </c>
      <c r="L510" s="145">
        <v>21</v>
      </c>
      <c r="M510" s="145">
        <f>G510*(1+L510/100)</f>
        <v>0</v>
      </c>
      <c r="N510" s="143">
        <v>0</v>
      </c>
      <c r="O510" s="143">
        <f>ROUND(E510*N510,2)</f>
        <v>0</v>
      </c>
      <c r="P510" s="143">
        <v>0</v>
      </c>
      <c r="Q510" s="143">
        <f>ROUND(E510*P510,2)</f>
        <v>0</v>
      </c>
      <c r="R510" s="145"/>
      <c r="S510" s="145" t="s">
        <v>315</v>
      </c>
      <c r="T510" s="146" t="s">
        <v>379</v>
      </c>
      <c r="U510" s="133">
        <v>0</v>
      </c>
      <c r="V510" s="133">
        <f>ROUND(E510*U510,2)</f>
        <v>0</v>
      </c>
      <c r="W510" s="133"/>
      <c r="X510" s="133" t="s">
        <v>124</v>
      </c>
      <c r="Y510" s="133" t="s">
        <v>125</v>
      </c>
      <c r="Z510" s="127"/>
      <c r="AA510" s="127"/>
      <c r="AB510" s="127"/>
      <c r="AC510" s="127"/>
      <c r="AD510" s="127"/>
      <c r="AE510" s="127"/>
      <c r="AF510" s="127"/>
      <c r="AG510" s="127" t="s">
        <v>126</v>
      </c>
      <c r="AH510" s="127"/>
      <c r="AI510" s="127"/>
      <c r="AJ510" s="127"/>
      <c r="AK510" s="127"/>
      <c r="AL510" s="127"/>
      <c r="AM510" s="127"/>
      <c r="AN510" s="127"/>
      <c r="AO510" s="127"/>
      <c r="AP510" s="127"/>
      <c r="AQ510" s="127"/>
      <c r="AR510" s="127"/>
      <c r="AS510" s="127"/>
      <c r="AT510" s="127"/>
      <c r="AU510" s="127"/>
      <c r="AV510" s="127"/>
      <c r="AW510" s="127"/>
      <c r="AX510" s="127"/>
      <c r="AY510" s="127"/>
      <c r="AZ510" s="127"/>
      <c r="BA510" s="127"/>
      <c r="BB510" s="127"/>
      <c r="BC510" s="127"/>
      <c r="BD510" s="127"/>
      <c r="BE510" s="127"/>
      <c r="BF510" s="127"/>
      <c r="BG510" s="127"/>
      <c r="BH510" s="127"/>
    </row>
    <row r="511" spans="1:60" outlineLevel="2" x14ac:dyDescent="0.2">
      <c r="A511" s="130"/>
      <c r="B511" s="131"/>
      <c r="C511" s="343"/>
      <c r="D511" s="344"/>
      <c r="E511" s="344"/>
      <c r="F511" s="344"/>
      <c r="G511" s="344"/>
      <c r="H511" s="133"/>
      <c r="I511" s="133"/>
      <c r="J511" s="133"/>
      <c r="K511" s="133"/>
      <c r="L511" s="133"/>
      <c r="M511" s="133"/>
      <c r="N511" s="132"/>
      <c r="O511" s="132"/>
      <c r="P511" s="132"/>
      <c r="Q511" s="132"/>
      <c r="R511" s="133"/>
      <c r="S511" s="133"/>
      <c r="T511" s="133"/>
      <c r="U511" s="133"/>
      <c r="V511" s="133"/>
      <c r="W511" s="133"/>
      <c r="X511" s="133"/>
      <c r="Y511" s="133"/>
      <c r="Z511" s="127"/>
      <c r="AA511" s="127"/>
      <c r="AB511" s="127"/>
      <c r="AC511" s="127"/>
      <c r="AD511" s="127"/>
      <c r="AE511" s="127"/>
      <c r="AF511" s="127"/>
      <c r="AG511" s="127" t="s">
        <v>131</v>
      </c>
      <c r="AH511" s="127"/>
      <c r="AI511" s="127"/>
      <c r="AJ511" s="127"/>
      <c r="AK511" s="127"/>
      <c r="AL511" s="127"/>
      <c r="AM511" s="127"/>
      <c r="AN511" s="127"/>
      <c r="AO511" s="127"/>
      <c r="AP511" s="127"/>
      <c r="AQ511" s="127"/>
      <c r="AR511" s="127"/>
      <c r="AS511" s="127"/>
      <c r="AT511" s="127"/>
      <c r="AU511" s="127"/>
      <c r="AV511" s="127"/>
      <c r="AW511" s="127"/>
      <c r="AX511" s="127"/>
      <c r="AY511" s="127"/>
      <c r="AZ511" s="127"/>
      <c r="BA511" s="127"/>
      <c r="BB511" s="127"/>
      <c r="BC511" s="127"/>
      <c r="BD511" s="127"/>
      <c r="BE511" s="127"/>
      <c r="BF511" s="127"/>
      <c r="BG511" s="127"/>
      <c r="BH511" s="127"/>
    </row>
    <row r="512" spans="1:60" outlineLevel="1" x14ac:dyDescent="0.2">
      <c r="A512" s="141">
        <v>128</v>
      </c>
      <c r="B512" s="142" t="s">
        <v>628</v>
      </c>
      <c r="C512" s="326" t="s">
        <v>629</v>
      </c>
      <c r="D512" s="327" t="s">
        <v>472</v>
      </c>
      <c r="E512" s="328">
        <v>1</v>
      </c>
      <c r="F512" s="144"/>
      <c r="G512" s="329">
        <f>ROUND(E512*F512,2)</f>
        <v>0</v>
      </c>
      <c r="H512" s="144"/>
      <c r="I512" s="145">
        <f>ROUND(E512*H512,2)</f>
        <v>0</v>
      </c>
      <c r="J512" s="144"/>
      <c r="K512" s="145">
        <f>ROUND(E512*J512,2)</f>
        <v>0</v>
      </c>
      <c r="L512" s="145">
        <v>21</v>
      </c>
      <c r="M512" s="145">
        <f>G512*(1+L512/100)</f>
        <v>0</v>
      </c>
      <c r="N512" s="143">
        <v>0</v>
      </c>
      <c r="O512" s="143">
        <f>ROUND(E512*N512,2)</f>
        <v>0</v>
      </c>
      <c r="P512" s="143">
        <v>0</v>
      </c>
      <c r="Q512" s="143">
        <f>ROUND(E512*P512,2)</f>
        <v>0</v>
      </c>
      <c r="R512" s="145"/>
      <c r="S512" s="145" t="s">
        <v>315</v>
      </c>
      <c r="T512" s="146" t="s">
        <v>379</v>
      </c>
      <c r="U512" s="133">
        <v>0</v>
      </c>
      <c r="V512" s="133">
        <f>ROUND(E512*U512,2)</f>
        <v>0</v>
      </c>
      <c r="W512" s="133"/>
      <c r="X512" s="133" t="s">
        <v>124</v>
      </c>
      <c r="Y512" s="133" t="s">
        <v>125</v>
      </c>
      <c r="Z512" s="127"/>
      <c r="AA512" s="127"/>
      <c r="AB512" s="127"/>
      <c r="AC512" s="127"/>
      <c r="AD512" s="127"/>
      <c r="AE512" s="127"/>
      <c r="AF512" s="127"/>
      <c r="AG512" s="127" t="s">
        <v>126</v>
      </c>
      <c r="AH512" s="127"/>
      <c r="AI512" s="127"/>
      <c r="AJ512" s="127"/>
      <c r="AK512" s="127"/>
      <c r="AL512" s="127"/>
      <c r="AM512" s="127"/>
      <c r="AN512" s="127"/>
      <c r="AO512" s="127"/>
      <c r="AP512" s="127"/>
      <c r="AQ512" s="127"/>
      <c r="AR512" s="127"/>
      <c r="AS512" s="127"/>
      <c r="AT512" s="127"/>
      <c r="AU512" s="127"/>
      <c r="AV512" s="127"/>
      <c r="AW512" s="127"/>
      <c r="AX512" s="127"/>
      <c r="AY512" s="127"/>
      <c r="AZ512" s="127"/>
      <c r="BA512" s="127"/>
      <c r="BB512" s="127"/>
      <c r="BC512" s="127"/>
      <c r="BD512" s="127"/>
      <c r="BE512" s="127"/>
      <c r="BF512" s="127"/>
      <c r="BG512" s="127"/>
      <c r="BH512" s="127"/>
    </row>
    <row r="513" spans="1:60" outlineLevel="2" x14ac:dyDescent="0.2">
      <c r="A513" s="130"/>
      <c r="B513" s="131"/>
      <c r="C513" s="343"/>
      <c r="D513" s="344"/>
      <c r="E513" s="344"/>
      <c r="F513" s="344"/>
      <c r="G513" s="344"/>
      <c r="H513" s="133"/>
      <c r="I513" s="133"/>
      <c r="J513" s="133"/>
      <c r="K513" s="133"/>
      <c r="L513" s="133"/>
      <c r="M513" s="133"/>
      <c r="N513" s="132"/>
      <c r="O513" s="132"/>
      <c r="P513" s="132"/>
      <c r="Q513" s="132"/>
      <c r="R513" s="133"/>
      <c r="S513" s="133"/>
      <c r="T513" s="133"/>
      <c r="U513" s="133"/>
      <c r="V513" s="133"/>
      <c r="W513" s="133"/>
      <c r="X513" s="133"/>
      <c r="Y513" s="133"/>
      <c r="Z513" s="127"/>
      <c r="AA513" s="127"/>
      <c r="AB513" s="127"/>
      <c r="AC513" s="127"/>
      <c r="AD513" s="127"/>
      <c r="AE513" s="127"/>
      <c r="AF513" s="127"/>
      <c r="AG513" s="127" t="s">
        <v>131</v>
      </c>
      <c r="AH513" s="127"/>
      <c r="AI513" s="127"/>
      <c r="AJ513" s="127"/>
      <c r="AK513" s="127"/>
      <c r="AL513" s="127"/>
      <c r="AM513" s="127"/>
      <c r="AN513" s="127"/>
      <c r="AO513" s="127"/>
      <c r="AP513" s="127"/>
      <c r="AQ513" s="127"/>
      <c r="AR513" s="127"/>
      <c r="AS513" s="127"/>
      <c r="AT513" s="127"/>
      <c r="AU513" s="127"/>
      <c r="AV513" s="127"/>
      <c r="AW513" s="127"/>
      <c r="AX513" s="127"/>
      <c r="AY513" s="127"/>
      <c r="AZ513" s="127"/>
      <c r="BA513" s="127"/>
      <c r="BB513" s="127"/>
      <c r="BC513" s="127"/>
      <c r="BD513" s="127"/>
      <c r="BE513" s="127"/>
      <c r="BF513" s="127"/>
      <c r="BG513" s="127"/>
      <c r="BH513" s="127"/>
    </row>
    <row r="514" spans="1:60" outlineLevel="1" x14ac:dyDescent="0.2">
      <c r="A514" s="141">
        <v>129</v>
      </c>
      <c r="B514" s="142" t="s">
        <v>630</v>
      </c>
      <c r="C514" s="326" t="s">
        <v>631</v>
      </c>
      <c r="D514" s="327" t="s">
        <v>472</v>
      </c>
      <c r="E514" s="328">
        <v>1</v>
      </c>
      <c r="F514" s="144"/>
      <c r="G514" s="329">
        <f>ROUND(E514*F514,2)</f>
        <v>0</v>
      </c>
      <c r="H514" s="144"/>
      <c r="I514" s="145">
        <f>ROUND(E514*H514,2)</f>
        <v>0</v>
      </c>
      <c r="J514" s="144"/>
      <c r="K514" s="145">
        <f>ROUND(E514*J514,2)</f>
        <v>0</v>
      </c>
      <c r="L514" s="145">
        <v>21</v>
      </c>
      <c r="M514" s="145">
        <f>G514*(1+L514/100)</f>
        <v>0</v>
      </c>
      <c r="N514" s="143">
        <v>0</v>
      </c>
      <c r="O514" s="143">
        <f>ROUND(E514*N514,2)</f>
        <v>0</v>
      </c>
      <c r="P514" s="143">
        <v>0</v>
      </c>
      <c r="Q514" s="143">
        <f>ROUND(E514*P514,2)</f>
        <v>0</v>
      </c>
      <c r="R514" s="145"/>
      <c r="S514" s="145" t="s">
        <v>315</v>
      </c>
      <c r="T514" s="146" t="s">
        <v>379</v>
      </c>
      <c r="U514" s="133">
        <v>0</v>
      </c>
      <c r="V514" s="133">
        <f>ROUND(E514*U514,2)</f>
        <v>0</v>
      </c>
      <c r="W514" s="133"/>
      <c r="X514" s="133" t="s">
        <v>124</v>
      </c>
      <c r="Y514" s="133" t="s">
        <v>125</v>
      </c>
      <c r="Z514" s="127"/>
      <c r="AA514" s="127"/>
      <c r="AB514" s="127"/>
      <c r="AC514" s="127"/>
      <c r="AD514" s="127"/>
      <c r="AE514" s="127"/>
      <c r="AF514" s="127"/>
      <c r="AG514" s="127" t="s">
        <v>126</v>
      </c>
      <c r="AH514" s="127"/>
      <c r="AI514" s="127"/>
      <c r="AJ514" s="127"/>
      <c r="AK514" s="127"/>
      <c r="AL514" s="127"/>
      <c r="AM514" s="127"/>
      <c r="AN514" s="127"/>
      <c r="AO514" s="127"/>
      <c r="AP514" s="127"/>
      <c r="AQ514" s="127"/>
      <c r="AR514" s="127"/>
      <c r="AS514" s="127"/>
      <c r="AT514" s="127"/>
      <c r="AU514" s="127"/>
      <c r="AV514" s="127"/>
      <c r="AW514" s="127"/>
      <c r="AX514" s="127"/>
      <c r="AY514" s="127"/>
      <c r="AZ514" s="127"/>
      <c r="BA514" s="127"/>
      <c r="BB514" s="127"/>
      <c r="BC514" s="127"/>
      <c r="BD514" s="127"/>
      <c r="BE514" s="127"/>
      <c r="BF514" s="127"/>
      <c r="BG514" s="127"/>
      <c r="BH514" s="127"/>
    </row>
    <row r="515" spans="1:60" outlineLevel="2" x14ac:dyDescent="0.2">
      <c r="A515" s="130"/>
      <c r="B515" s="131"/>
      <c r="C515" s="343"/>
      <c r="D515" s="344"/>
      <c r="E515" s="344"/>
      <c r="F515" s="344"/>
      <c r="G515" s="344"/>
      <c r="H515" s="133"/>
      <c r="I515" s="133"/>
      <c r="J515" s="133"/>
      <c r="K515" s="133"/>
      <c r="L515" s="133"/>
      <c r="M515" s="133"/>
      <c r="N515" s="132"/>
      <c r="O515" s="132"/>
      <c r="P515" s="132"/>
      <c r="Q515" s="132"/>
      <c r="R515" s="133"/>
      <c r="S515" s="133"/>
      <c r="T515" s="133"/>
      <c r="U515" s="133"/>
      <c r="V515" s="133"/>
      <c r="W515" s="133"/>
      <c r="X515" s="133"/>
      <c r="Y515" s="133"/>
      <c r="Z515" s="127"/>
      <c r="AA515" s="127"/>
      <c r="AB515" s="127"/>
      <c r="AC515" s="127"/>
      <c r="AD515" s="127"/>
      <c r="AE515" s="127"/>
      <c r="AF515" s="127"/>
      <c r="AG515" s="127" t="s">
        <v>131</v>
      </c>
      <c r="AH515" s="127"/>
      <c r="AI515" s="127"/>
      <c r="AJ515" s="127"/>
      <c r="AK515" s="127"/>
      <c r="AL515" s="127"/>
      <c r="AM515" s="127"/>
      <c r="AN515" s="127"/>
      <c r="AO515" s="127"/>
      <c r="AP515" s="127"/>
      <c r="AQ515" s="127"/>
      <c r="AR515" s="127"/>
      <c r="AS515" s="127"/>
      <c r="AT515" s="127"/>
      <c r="AU515" s="127"/>
      <c r="AV515" s="127"/>
      <c r="AW515" s="127"/>
      <c r="AX515" s="127"/>
      <c r="AY515" s="127"/>
      <c r="AZ515" s="127"/>
      <c r="BA515" s="127"/>
      <c r="BB515" s="127"/>
      <c r="BC515" s="127"/>
      <c r="BD515" s="127"/>
      <c r="BE515" s="127"/>
      <c r="BF515" s="127"/>
      <c r="BG515" s="127"/>
      <c r="BH515" s="127"/>
    </row>
    <row r="516" spans="1:60" outlineLevel="1" x14ac:dyDescent="0.2">
      <c r="A516" s="141">
        <v>130</v>
      </c>
      <c r="B516" s="142" t="s">
        <v>632</v>
      </c>
      <c r="C516" s="326" t="s">
        <v>633</v>
      </c>
      <c r="D516" s="327" t="s">
        <v>472</v>
      </c>
      <c r="E516" s="328">
        <v>1</v>
      </c>
      <c r="F516" s="144"/>
      <c r="G516" s="329">
        <f>ROUND(E516*F516,2)</f>
        <v>0</v>
      </c>
      <c r="H516" s="144"/>
      <c r="I516" s="145">
        <f>ROUND(E516*H516,2)</f>
        <v>0</v>
      </c>
      <c r="J516" s="144"/>
      <c r="K516" s="145">
        <f>ROUND(E516*J516,2)</f>
        <v>0</v>
      </c>
      <c r="L516" s="145">
        <v>21</v>
      </c>
      <c r="M516" s="145">
        <f>G516*(1+L516/100)</f>
        <v>0</v>
      </c>
      <c r="N516" s="143">
        <v>0</v>
      </c>
      <c r="O516" s="143">
        <f>ROUND(E516*N516,2)</f>
        <v>0</v>
      </c>
      <c r="P516" s="143">
        <v>0</v>
      </c>
      <c r="Q516" s="143">
        <f>ROUND(E516*P516,2)</f>
        <v>0</v>
      </c>
      <c r="R516" s="145"/>
      <c r="S516" s="145" t="s">
        <v>315</v>
      </c>
      <c r="T516" s="146" t="s">
        <v>379</v>
      </c>
      <c r="U516" s="133">
        <v>0</v>
      </c>
      <c r="V516" s="133">
        <f>ROUND(E516*U516,2)</f>
        <v>0</v>
      </c>
      <c r="W516" s="133"/>
      <c r="X516" s="133" t="s">
        <v>124</v>
      </c>
      <c r="Y516" s="133" t="s">
        <v>125</v>
      </c>
      <c r="Z516" s="127"/>
      <c r="AA516" s="127"/>
      <c r="AB516" s="127"/>
      <c r="AC516" s="127"/>
      <c r="AD516" s="127"/>
      <c r="AE516" s="127"/>
      <c r="AF516" s="127"/>
      <c r="AG516" s="127" t="s">
        <v>126</v>
      </c>
      <c r="AH516" s="127"/>
      <c r="AI516" s="127"/>
      <c r="AJ516" s="127"/>
      <c r="AK516" s="127"/>
      <c r="AL516" s="127"/>
      <c r="AM516" s="127"/>
      <c r="AN516" s="127"/>
      <c r="AO516" s="127"/>
      <c r="AP516" s="127"/>
      <c r="AQ516" s="127"/>
      <c r="AR516" s="127"/>
      <c r="AS516" s="127"/>
      <c r="AT516" s="127"/>
      <c r="AU516" s="127"/>
      <c r="AV516" s="127"/>
      <c r="AW516" s="127"/>
      <c r="AX516" s="127"/>
      <c r="AY516" s="127"/>
      <c r="AZ516" s="127"/>
      <c r="BA516" s="127"/>
      <c r="BB516" s="127"/>
      <c r="BC516" s="127"/>
      <c r="BD516" s="127"/>
      <c r="BE516" s="127"/>
      <c r="BF516" s="127"/>
      <c r="BG516" s="127"/>
      <c r="BH516" s="127"/>
    </row>
    <row r="517" spans="1:60" outlineLevel="2" x14ac:dyDescent="0.2">
      <c r="A517" s="130"/>
      <c r="B517" s="131"/>
      <c r="C517" s="343"/>
      <c r="D517" s="344"/>
      <c r="E517" s="344"/>
      <c r="F517" s="344"/>
      <c r="G517" s="344"/>
      <c r="H517" s="133"/>
      <c r="I517" s="133"/>
      <c r="J517" s="133"/>
      <c r="K517" s="133"/>
      <c r="L517" s="133"/>
      <c r="M517" s="133"/>
      <c r="N517" s="132"/>
      <c r="O517" s="132"/>
      <c r="P517" s="132"/>
      <c r="Q517" s="132"/>
      <c r="R517" s="133"/>
      <c r="S517" s="133"/>
      <c r="T517" s="133"/>
      <c r="U517" s="133"/>
      <c r="V517" s="133"/>
      <c r="W517" s="133"/>
      <c r="X517" s="133"/>
      <c r="Y517" s="133"/>
      <c r="Z517" s="127"/>
      <c r="AA517" s="127"/>
      <c r="AB517" s="127"/>
      <c r="AC517" s="127"/>
      <c r="AD517" s="127"/>
      <c r="AE517" s="127"/>
      <c r="AF517" s="127"/>
      <c r="AG517" s="127" t="s">
        <v>131</v>
      </c>
      <c r="AH517" s="127"/>
      <c r="AI517" s="127"/>
      <c r="AJ517" s="127"/>
      <c r="AK517" s="127"/>
      <c r="AL517" s="127"/>
      <c r="AM517" s="127"/>
      <c r="AN517" s="127"/>
      <c r="AO517" s="127"/>
      <c r="AP517" s="127"/>
      <c r="AQ517" s="127"/>
      <c r="AR517" s="127"/>
      <c r="AS517" s="127"/>
      <c r="AT517" s="127"/>
      <c r="AU517" s="127"/>
      <c r="AV517" s="127"/>
      <c r="AW517" s="127"/>
      <c r="AX517" s="127"/>
      <c r="AY517" s="127"/>
      <c r="AZ517" s="127"/>
      <c r="BA517" s="127"/>
      <c r="BB517" s="127"/>
      <c r="BC517" s="127"/>
      <c r="BD517" s="127"/>
      <c r="BE517" s="127"/>
      <c r="BF517" s="127"/>
      <c r="BG517" s="127"/>
      <c r="BH517" s="127"/>
    </row>
    <row r="518" spans="1:60" outlineLevel="1" x14ac:dyDescent="0.2">
      <c r="A518" s="141">
        <v>131</v>
      </c>
      <c r="B518" s="142" t="s">
        <v>634</v>
      </c>
      <c r="C518" s="326" t="s">
        <v>635</v>
      </c>
      <c r="D518" s="327" t="s">
        <v>472</v>
      </c>
      <c r="E518" s="328">
        <v>1</v>
      </c>
      <c r="F518" s="144"/>
      <c r="G518" s="329">
        <f>ROUND(E518*F518,2)</f>
        <v>0</v>
      </c>
      <c r="H518" s="144"/>
      <c r="I518" s="145">
        <f>ROUND(E518*H518,2)</f>
        <v>0</v>
      </c>
      <c r="J518" s="144"/>
      <c r="K518" s="145">
        <f>ROUND(E518*J518,2)</f>
        <v>0</v>
      </c>
      <c r="L518" s="145">
        <v>21</v>
      </c>
      <c r="M518" s="145">
        <f>G518*(1+L518/100)</f>
        <v>0</v>
      </c>
      <c r="N518" s="143">
        <v>0</v>
      </c>
      <c r="O518" s="143">
        <f>ROUND(E518*N518,2)</f>
        <v>0</v>
      </c>
      <c r="P518" s="143">
        <v>0</v>
      </c>
      <c r="Q518" s="143">
        <f>ROUND(E518*P518,2)</f>
        <v>0</v>
      </c>
      <c r="R518" s="145"/>
      <c r="S518" s="145" t="s">
        <v>315</v>
      </c>
      <c r="T518" s="146" t="s">
        <v>379</v>
      </c>
      <c r="U518" s="133">
        <v>0</v>
      </c>
      <c r="V518" s="133">
        <f>ROUND(E518*U518,2)</f>
        <v>0</v>
      </c>
      <c r="W518" s="133"/>
      <c r="X518" s="133" t="s">
        <v>124</v>
      </c>
      <c r="Y518" s="133" t="s">
        <v>125</v>
      </c>
      <c r="Z518" s="127"/>
      <c r="AA518" s="127"/>
      <c r="AB518" s="127"/>
      <c r="AC518" s="127"/>
      <c r="AD518" s="127"/>
      <c r="AE518" s="127"/>
      <c r="AF518" s="127"/>
      <c r="AG518" s="127" t="s">
        <v>126</v>
      </c>
      <c r="AH518" s="127"/>
      <c r="AI518" s="127"/>
      <c r="AJ518" s="127"/>
      <c r="AK518" s="127"/>
      <c r="AL518" s="127"/>
      <c r="AM518" s="127"/>
      <c r="AN518" s="127"/>
      <c r="AO518" s="127"/>
      <c r="AP518" s="127"/>
      <c r="AQ518" s="127"/>
      <c r="AR518" s="127"/>
      <c r="AS518" s="127"/>
      <c r="AT518" s="127"/>
      <c r="AU518" s="127"/>
      <c r="AV518" s="127"/>
      <c r="AW518" s="127"/>
      <c r="AX518" s="127"/>
      <c r="AY518" s="127"/>
      <c r="AZ518" s="127"/>
      <c r="BA518" s="127"/>
      <c r="BB518" s="127"/>
      <c r="BC518" s="127"/>
      <c r="BD518" s="127"/>
      <c r="BE518" s="127"/>
      <c r="BF518" s="127"/>
      <c r="BG518" s="127"/>
      <c r="BH518" s="127"/>
    </row>
    <row r="519" spans="1:60" outlineLevel="2" x14ac:dyDescent="0.2">
      <c r="A519" s="130"/>
      <c r="B519" s="131"/>
      <c r="C519" s="343"/>
      <c r="D519" s="344"/>
      <c r="E519" s="344"/>
      <c r="F519" s="344"/>
      <c r="G519" s="344"/>
      <c r="H519" s="133"/>
      <c r="I519" s="133"/>
      <c r="J519" s="133"/>
      <c r="K519" s="133"/>
      <c r="L519" s="133"/>
      <c r="M519" s="133"/>
      <c r="N519" s="132"/>
      <c r="O519" s="132"/>
      <c r="P519" s="132"/>
      <c r="Q519" s="132"/>
      <c r="R519" s="133"/>
      <c r="S519" s="133"/>
      <c r="T519" s="133"/>
      <c r="U519" s="133"/>
      <c r="V519" s="133"/>
      <c r="W519" s="133"/>
      <c r="X519" s="133"/>
      <c r="Y519" s="133"/>
      <c r="Z519" s="127"/>
      <c r="AA519" s="127"/>
      <c r="AB519" s="127"/>
      <c r="AC519" s="127"/>
      <c r="AD519" s="127"/>
      <c r="AE519" s="127"/>
      <c r="AF519" s="127"/>
      <c r="AG519" s="127" t="s">
        <v>131</v>
      </c>
      <c r="AH519" s="127"/>
      <c r="AI519" s="127"/>
      <c r="AJ519" s="127"/>
      <c r="AK519" s="127"/>
      <c r="AL519" s="127"/>
      <c r="AM519" s="127"/>
      <c r="AN519" s="127"/>
      <c r="AO519" s="127"/>
      <c r="AP519" s="127"/>
      <c r="AQ519" s="127"/>
      <c r="AR519" s="127"/>
      <c r="AS519" s="127"/>
      <c r="AT519" s="127"/>
      <c r="AU519" s="127"/>
      <c r="AV519" s="127"/>
      <c r="AW519" s="127"/>
      <c r="AX519" s="127"/>
      <c r="AY519" s="127"/>
      <c r="AZ519" s="127"/>
      <c r="BA519" s="127"/>
      <c r="BB519" s="127"/>
      <c r="BC519" s="127"/>
      <c r="BD519" s="127"/>
      <c r="BE519" s="127"/>
      <c r="BF519" s="127"/>
      <c r="BG519" s="127"/>
      <c r="BH519" s="127"/>
    </row>
    <row r="520" spans="1:60" outlineLevel="1" x14ac:dyDescent="0.2">
      <c r="A520" s="141">
        <v>132</v>
      </c>
      <c r="B520" s="142" t="s">
        <v>636</v>
      </c>
      <c r="C520" s="326" t="s">
        <v>637</v>
      </c>
      <c r="D520" s="327" t="s">
        <v>472</v>
      </c>
      <c r="E520" s="328">
        <v>1</v>
      </c>
      <c r="F520" s="144"/>
      <c r="G520" s="329">
        <f>ROUND(E520*F520,2)</f>
        <v>0</v>
      </c>
      <c r="H520" s="144"/>
      <c r="I520" s="145">
        <f>ROUND(E520*H520,2)</f>
        <v>0</v>
      </c>
      <c r="J520" s="144"/>
      <c r="K520" s="145">
        <f>ROUND(E520*J520,2)</f>
        <v>0</v>
      </c>
      <c r="L520" s="145">
        <v>21</v>
      </c>
      <c r="M520" s="145">
        <f>G520*(1+L520/100)</f>
        <v>0</v>
      </c>
      <c r="N520" s="143">
        <v>0</v>
      </c>
      <c r="O520" s="143">
        <f>ROUND(E520*N520,2)</f>
        <v>0</v>
      </c>
      <c r="P520" s="143">
        <v>0</v>
      </c>
      <c r="Q520" s="143">
        <f>ROUND(E520*P520,2)</f>
        <v>0</v>
      </c>
      <c r="R520" s="145"/>
      <c r="S520" s="145" t="s">
        <v>315</v>
      </c>
      <c r="T520" s="146" t="s">
        <v>379</v>
      </c>
      <c r="U520" s="133">
        <v>0</v>
      </c>
      <c r="V520" s="133">
        <f>ROUND(E520*U520,2)</f>
        <v>0</v>
      </c>
      <c r="W520" s="133"/>
      <c r="X520" s="133" t="s">
        <v>124</v>
      </c>
      <c r="Y520" s="133" t="s">
        <v>125</v>
      </c>
      <c r="Z520" s="127"/>
      <c r="AA520" s="127"/>
      <c r="AB520" s="127"/>
      <c r="AC520" s="127"/>
      <c r="AD520" s="127"/>
      <c r="AE520" s="127"/>
      <c r="AF520" s="127"/>
      <c r="AG520" s="127" t="s">
        <v>126</v>
      </c>
      <c r="AH520" s="127"/>
      <c r="AI520" s="127"/>
      <c r="AJ520" s="127"/>
      <c r="AK520" s="127"/>
      <c r="AL520" s="127"/>
      <c r="AM520" s="127"/>
      <c r="AN520" s="127"/>
      <c r="AO520" s="127"/>
      <c r="AP520" s="127"/>
      <c r="AQ520" s="127"/>
      <c r="AR520" s="127"/>
      <c r="AS520" s="127"/>
      <c r="AT520" s="127"/>
      <c r="AU520" s="127"/>
      <c r="AV520" s="127"/>
      <c r="AW520" s="127"/>
      <c r="AX520" s="127"/>
      <c r="AY520" s="127"/>
      <c r="AZ520" s="127"/>
      <c r="BA520" s="127"/>
      <c r="BB520" s="127"/>
      <c r="BC520" s="127"/>
      <c r="BD520" s="127"/>
      <c r="BE520" s="127"/>
      <c r="BF520" s="127"/>
      <c r="BG520" s="127"/>
      <c r="BH520" s="127"/>
    </row>
    <row r="521" spans="1:60" outlineLevel="2" x14ac:dyDescent="0.2">
      <c r="A521" s="130"/>
      <c r="B521" s="131"/>
      <c r="C521" s="343"/>
      <c r="D521" s="344"/>
      <c r="E521" s="344"/>
      <c r="F521" s="344"/>
      <c r="G521" s="344"/>
      <c r="H521" s="133"/>
      <c r="I521" s="133"/>
      <c r="J521" s="133"/>
      <c r="K521" s="133"/>
      <c r="L521" s="133"/>
      <c r="M521" s="133"/>
      <c r="N521" s="132"/>
      <c r="O521" s="132"/>
      <c r="P521" s="132"/>
      <c r="Q521" s="132"/>
      <c r="R521" s="133"/>
      <c r="S521" s="133"/>
      <c r="T521" s="133"/>
      <c r="U521" s="133"/>
      <c r="V521" s="133"/>
      <c r="W521" s="133"/>
      <c r="X521" s="133"/>
      <c r="Y521" s="133"/>
      <c r="Z521" s="127"/>
      <c r="AA521" s="127"/>
      <c r="AB521" s="127"/>
      <c r="AC521" s="127"/>
      <c r="AD521" s="127"/>
      <c r="AE521" s="127"/>
      <c r="AF521" s="127"/>
      <c r="AG521" s="127" t="s">
        <v>131</v>
      </c>
      <c r="AH521" s="127"/>
      <c r="AI521" s="127"/>
      <c r="AJ521" s="127"/>
      <c r="AK521" s="127"/>
      <c r="AL521" s="127"/>
      <c r="AM521" s="127"/>
      <c r="AN521" s="127"/>
      <c r="AO521" s="127"/>
      <c r="AP521" s="127"/>
      <c r="AQ521" s="127"/>
      <c r="AR521" s="127"/>
      <c r="AS521" s="127"/>
      <c r="AT521" s="127"/>
      <c r="AU521" s="127"/>
      <c r="AV521" s="127"/>
      <c r="AW521" s="127"/>
      <c r="AX521" s="127"/>
      <c r="AY521" s="127"/>
      <c r="AZ521" s="127"/>
      <c r="BA521" s="127"/>
      <c r="BB521" s="127"/>
      <c r="BC521" s="127"/>
      <c r="BD521" s="127"/>
      <c r="BE521" s="127"/>
      <c r="BF521" s="127"/>
      <c r="BG521" s="127"/>
      <c r="BH521" s="127"/>
    </row>
    <row r="522" spans="1:60" outlineLevel="1" x14ac:dyDescent="0.2">
      <c r="A522" s="141">
        <v>133</v>
      </c>
      <c r="B522" s="142" t="s">
        <v>638</v>
      </c>
      <c r="C522" s="326" t="s">
        <v>639</v>
      </c>
      <c r="D522" s="327" t="s">
        <v>472</v>
      </c>
      <c r="E522" s="328">
        <v>1</v>
      </c>
      <c r="F522" s="144"/>
      <c r="G522" s="329">
        <f>ROUND(E522*F522,2)</f>
        <v>0</v>
      </c>
      <c r="H522" s="144"/>
      <c r="I522" s="145">
        <f>ROUND(E522*H522,2)</f>
        <v>0</v>
      </c>
      <c r="J522" s="144"/>
      <c r="K522" s="145">
        <f>ROUND(E522*J522,2)</f>
        <v>0</v>
      </c>
      <c r="L522" s="145">
        <v>21</v>
      </c>
      <c r="M522" s="145">
        <f>G522*(1+L522/100)</f>
        <v>0</v>
      </c>
      <c r="N522" s="143">
        <v>0</v>
      </c>
      <c r="O522" s="143">
        <f>ROUND(E522*N522,2)</f>
        <v>0</v>
      </c>
      <c r="P522" s="143">
        <v>0</v>
      </c>
      <c r="Q522" s="143">
        <f>ROUND(E522*P522,2)</f>
        <v>0</v>
      </c>
      <c r="R522" s="145"/>
      <c r="S522" s="145" t="s">
        <v>315</v>
      </c>
      <c r="T522" s="146" t="s">
        <v>379</v>
      </c>
      <c r="U522" s="133">
        <v>0</v>
      </c>
      <c r="V522" s="133">
        <f>ROUND(E522*U522,2)</f>
        <v>0</v>
      </c>
      <c r="W522" s="133"/>
      <c r="X522" s="133" t="s">
        <v>124</v>
      </c>
      <c r="Y522" s="133" t="s">
        <v>125</v>
      </c>
      <c r="Z522" s="127"/>
      <c r="AA522" s="127"/>
      <c r="AB522" s="127"/>
      <c r="AC522" s="127"/>
      <c r="AD522" s="127"/>
      <c r="AE522" s="127"/>
      <c r="AF522" s="127"/>
      <c r="AG522" s="127" t="s">
        <v>126</v>
      </c>
      <c r="AH522" s="127"/>
      <c r="AI522" s="127"/>
      <c r="AJ522" s="127"/>
      <c r="AK522" s="127"/>
      <c r="AL522" s="127"/>
      <c r="AM522" s="127"/>
      <c r="AN522" s="127"/>
      <c r="AO522" s="127"/>
      <c r="AP522" s="127"/>
      <c r="AQ522" s="127"/>
      <c r="AR522" s="127"/>
      <c r="AS522" s="127"/>
      <c r="AT522" s="127"/>
      <c r="AU522" s="127"/>
      <c r="AV522" s="127"/>
      <c r="AW522" s="127"/>
      <c r="AX522" s="127"/>
      <c r="AY522" s="127"/>
      <c r="AZ522" s="127"/>
      <c r="BA522" s="127"/>
      <c r="BB522" s="127"/>
      <c r="BC522" s="127"/>
      <c r="BD522" s="127"/>
      <c r="BE522" s="127"/>
      <c r="BF522" s="127"/>
      <c r="BG522" s="127"/>
      <c r="BH522" s="127"/>
    </row>
    <row r="523" spans="1:60" outlineLevel="2" x14ac:dyDescent="0.2">
      <c r="A523" s="130"/>
      <c r="B523" s="131"/>
      <c r="C523" s="343"/>
      <c r="D523" s="344"/>
      <c r="E523" s="344"/>
      <c r="F523" s="344"/>
      <c r="G523" s="344"/>
      <c r="H523" s="133"/>
      <c r="I523" s="133"/>
      <c r="J523" s="133"/>
      <c r="K523" s="133"/>
      <c r="L523" s="133"/>
      <c r="M523" s="133"/>
      <c r="N523" s="132"/>
      <c r="O523" s="132"/>
      <c r="P523" s="132"/>
      <c r="Q523" s="132"/>
      <c r="R523" s="133"/>
      <c r="S523" s="133"/>
      <c r="T523" s="133"/>
      <c r="U523" s="133"/>
      <c r="V523" s="133"/>
      <c r="W523" s="133"/>
      <c r="X523" s="133"/>
      <c r="Y523" s="133"/>
      <c r="Z523" s="127"/>
      <c r="AA523" s="127"/>
      <c r="AB523" s="127"/>
      <c r="AC523" s="127"/>
      <c r="AD523" s="127"/>
      <c r="AE523" s="127"/>
      <c r="AF523" s="127"/>
      <c r="AG523" s="127" t="s">
        <v>131</v>
      </c>
      <c r="AH523" s="127"/>
      <c r="AI523" s="127"/>
      <c r="AJ523" s="127"/>
      <c r="AK523" s="127"/>
      <c r="AL523" s="127"/>
      <c r="AM523" s="127"/>
      <c r="AN523" s="127"/>
      <c r="AO523" s="127"/>
      <c r="AP523" s="127"/>
      <c r="AQ523" s="127"/>
      <c r="AR523" s="127"/>
      <c r="AS523" s="127"/>
      <c r="AT523" s="127"/>
      <c r="AU523" s="127"/>
      <c r="AV523" s="127"/>
      <c r="AW523" s="127"/>
      <c r="AX523" s="127"/>
      <c r="AY523" s="127"/>
      <c r="AZ523" s="127"/>
      <c r="BA523" s="127"/>
      <c r="BB523" s="127"/>
      <c r="BC523" s="127"/>
      <c r="BD523" s="127"/>
      <c r="BE523" s="127"/>
      <c r="BF523" s="127"/>
      <c r="BG523" s="127"/>
      <c r="BH523" s="127"/>
    </row>
    <row r="524" spans="1:60" outlineLevel="1" x14ac:dyDescent="0.2">
      <c r="A524" s="141">
        <v>134</v>
      </c>
      <c r="B524" s="142" t="s">
        <v>640</v>
      </c>
      <c r="C524" s="326" t="s">
        <v>641</v>
      </c>
      <c r="D524" s="327" t="s">
        <v>472</v>
      </c>
      <c r="E524" s="328">
        <v>1</v>
      </c>
      <c r="F524" s="144"/>
      <c r="G524" s="329">
        <f>ROUND(E524*F524,2)</f>
        <v>0</v>
      </c>
      <c r="H524" s="144"/>
      <c r="I524" s="145">
        <f>ROUND(E524*H524,2)</f>
        <v>0</v>
      </c>
      <c r="J524" s="144"/>
      <c r="K524" s="145">
        <f>ROUND(E524*J524,2)</f>
        <v>0</v>
      </c>
      <c r="L524" s="145">
        <v>21</v>
      </c>
      <c r="M524" s="145">
        <f>G524*(1+L524/100)</f>
        <v>0</v>
      </c>
      <c r="N524" s="143">
        <v>0</v>
      </c>
      <c r="O524" s="143">
        <f>ROUND(E524*N524,2)</f>
        <v>0</v>
      </c>
      <c r="P524" s="143">
        <v>0</v>
      </c>
      <c r="Q524" s="143">
        <f>ROUND(E524*P524,2)</f>
        <v>0</v>
      </c>
      <c r="R524" s="145"/>
      <c r="S524" s="145" t="s">
        <v>315</v>
      </c>
      <c r="T524" s="146" t="s">
        <v>379</v>
      </c>
      <c r="U524" s="133">
        <v>0</v>
      </c>
      <c r="V524" s="133">
        <f>ROUND(E524*U524,2)</f>
        <v>0</v>
      </c>
      <c r="W524" s="133"/>
      <c r="X524" s="133" t="s">
        <v>124</v>
      </c>
      <c r="Y524" s="133" t="s">
        <v>125</v>
      </c>
      <c r="Z524" s="127"/>
      <c r="AA524" s="127"/>
      <c r="AB524" s="127"/>
      <c r="AC524" s="127"/>
      <c r="AD524" s="127"/>
      <c r="AE524" s="127"/>
      <c r="AF524" s="127"/>
      <c r="AG524" s="127" t="s">
        <v>126</v>
      </c>
      <c r="AH524" s="127"/>
      <c r="AI524" s="127"/>
      <c r="AJ524" s="127"/>
      <c r="AK524" s="127"/>
      <c r="AL524" s="127"/>
      <c r="AM524" s="127"/>
      <c r="AN524" s="127"/>
      <c r="AO524" s="127"/>
      <c r="AP524" s="127"/>
      <c r="AQ524" s="127"/>
      <c r="AR524" s="127"/>
      <c r="AS524" s="127"/>
      <c r="AT524" s="127"/>
      <c r="AU524" s="127"/>
      <c r="AV524" s="127"/>
      <c r="AW524" s="127"/>
      <c r="AX524" s="127"/>
      <c r="AY524" s="127"/>
      <c r="AZ524" s="127"/>
      <c r="BA524" s="127"/>
      <c r="BB524" s="127"/>
      <c r="BC524" s="127"/>
      <c r="BD524" s="127"/>
      <c r="BE524" s="127"/>
      <c r="BF524" s="127"/>
      <c r="BG524" s="127"/>
      <c r="BH524" s="127"/>
    </row>
    <row r="525" spans="1:60" outlineLevel="2" x14ac:dyDescent="0.2">
      <c r="A525" s="130"/>
      <c r="B525" s="131"/>
      <c r="C525" s="343"/>
      <c r="D525" s="344"/>
      <c r="E525" s="344"/>
      <c r="F525" s="344"/>
      <c r="G525" s="344"/>
      <c r="H525" s="133"/>
      <c r="I525" s="133"/>
      <c r="J525" s="133"/>
      <c r="K525" s="133"/>
      <c r="L525" s="133"/>
      <c r="M525" s="133"/>
      <c r="N525" s="132"/>
      <c r="O525" s="132"/>
      <c r="P525" s="132"/>
      <c r="Q525" s="132"/>
      <c r="R525" s="133"/>
      <c r="S525" s="133"/>
      <c r="T525" s="133"/>
      <c r="U525" s="133"/>
      <c r="V525" s="133"/>
      <c r="W525" s="133"/>
      <c r="X525" s="133"/>
      <c r="Y525" s="133"/>
      <c r="Z525" s="127"/>
      <c r="AA525" s="127"/>
      <c r="AB525" s="127"/>
      <c r="AC525" s="127"/>
      <c r="AD525" s="127"/>
      <c r="AE525" s="127"/>
      <c r="AF525" s="127"/>
      <c r="AG525" s="127" t="s">
        <v>131</v>
      </c>
      <c r="AH525" s="127"/>
      <c r="AI525" s="127"/>
      <c r="AJ525" s="127"/>
      <c r="AK525" s="127"/>
      <c r="AL525" s="127"/>
      <c r="AM525" s="127"/>
      <c r="AN525" s="127"/>
      <c r="AO525" s="127"/>
      <c r="AP525" s="127"/>
      <c r="AQ525" s="127"/>
      <c r="AR525" s="127"/>
      <c r="AS525" s="127"/>
      <c r="AT525" s="127"/>
      <c r="AU525" s="127"/>
      <c r="AV525" s="127"/>
      <c r="AW525" s="127"/>
      <c r="AX525" s="127"/>
      <c r="AY525" s="127"/>
      <c r="AZ525" s="127"/>
      <c r="BA525" s="127"/>
      <c r="BB525" s="127"/>
      <c r="BC525" s="127"/>
      <c r="BD525" s="127"/>
      <c r="BE525" s="127"/>
      <c r="BF525" s="127"/>
      <c r="BG525" s="127"/>
      <c r="BH525" s="127"/>
    </row>
    <row r="526" spans="1:60" outlineLevel="1" x14ac:dyDescent="0.2">
      <c r="A526" s="141">
        <v>135</v>
      </c>
      <c r="B526" s="142" t="s">
        <v>642</v>
      </c>
      <c r="C526" s="326" t="s">
        <v>643</v>
      </c>
      <c r="D526" s="327" t="s">
        <v>472</v>
      </c>
      <c r="E526" s="328">
        <v>1</v>
      </c>
      <c r="F526" s="144"/>
      <c r="G526" s="329">
        <f>ROUND(E526*F526,2)</f>
        <v>0</v>
      </c>
      <c r="H526" s="144"/>
      <c r="I526" s="145">
        <f>ROUND(E526*H526,2)</f>
        <v>0</v>
      </c>
      <c r="J526" s="144"/>
      <c r="K526" s="145">
        <f>ROUND(E526*J526,2)</f>
        <v>0</v>
      </c>
      <c r="L526" s="145">
        <v>21</v>
      </c>
      <c r="M526" s="145">
        <f>G526*(1+L526/100)</f>
        <v>0</v>
      </c>
      <c r="N526" s="143">
        <v>0</v>
      </c>
      <c r="O526" s="143">
        <f>ROUND(E526*N526,2)</f>
        <v>0</v>
      </c>
      <c r="P526" s="143">
        <v>0</v>
      </c>
      <c r="Q526" s="143">
        <f>ROUND(E526*P526,2)</f>
        <v>0</v>
      </c>
      <c r="R526" s="145"/>
      <c r="S526" s="145" t="s">
        <v>315</v>
      </c>
      <c r="T526" s="146" t="s">
        <v>379</v>
      </c>
      <c r="U526" s="133">
        <v>0</v>
      </c>
      <c r="V526" s="133">
        <f>ROUND(E526*U526,2)</f>
        <v>0</v>
      </c>
      <c r="W526" s="133"/>
      <c r="X526" s="133" t="s">
        <v>124</v>
      </c>
      <c r="Y526" s="133" t="s">
        <v>125</v>
      </c>
      <c r="Z526" s="127"/>
      <c r="AA526" s="127"/>
      <c r="AB526" s="127"/>
      <c r="AC526" s="127"/>
      <c r="AD526" s="127"/>
      <c r="AE526" s="127"/>
      <c r="AF526" s="127"/>
      <c r="AG526" s="127" t="s">
        <v>126</v>
      </c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127"/>
      <c r="AS526" s="127"/>
      <c r="AT526" s="127"/>
      <c r="AU526" s="127"/>
      <c r="AV526" s="127"/>
      <c r="AW526" s="127"/>
      <c r="AX526" s="127"/>
      <c r="AY526" s="127"/>
      <c r="AZ526" s="127"/>
      <c r="BA526" s="127"/>
      <c r="BB526" s="127"/>
      <c r="BC526" s="127"/>
      <c r="BD526" s="127"/>
      <c r="BE526" s="127"/>
      <c r="BF526" s="127"/>
      <c r="BG526" s="127"/>
      <c r="BH526" s="127"/>
    </row>
    <row r="527" spans="1:60" outlineLevel="2" x14ac:dyDescent="0.2">
      <c r="A527" s="130"/>
      <c r="B527" s="131"/>
      <c r="C527" s="343"/>
      <c r="D527" s="344"/>
      <c r="E527" s="344"/>
      <c r="F527" s="344"/>
      <c r="G527" s="344"/>
      <c r="H527" s="133"/>
      <c r="I527" s="133"/>
      <c r="J527" s="133"/>
      <c r="K527" s="133"/>
      <c r="L527" s="133"/>
      <c r="M527" s="133"/>
      <c r="N527" s="132"/>
      <c r="O527" s="132"/>
      <c r="P527" s="132"/>
      <c r="Q527" s="132"/>
      <c r="R527" s="133"/>
      <c r="S527" s="133"/>
      <c r="T527" s="133"/>
      <c r="U527" s="133"/>
      <c r="V527" s="133"/>
      <c r="W527" s="133"/>
      <c r="X527" s="133"/>
      <c r="Y527" s="133"/>
      <c r="Z527" s="127"/>
      <c r="AA527" s="127"/>
      <c r="AB527" s="127"/>
      <c r="AC527" s="127"/>
      <c r="AD527" s="127"/>
      <c r="AE527" s="127"/>
      <c r="AF527" s="127"/>
      <c r="AG527" s="127" t="s">
        <v>131</v>
      </c>
      <c r="AH527" s="127"/>
      <c r="AI527" s="127"/>
      <c r="AJ527" s="127"/>
      <c r="AK527" s="127"/>
      <c r="AL527" s="127"/>
      <c r="AM527" s="127"/>
      <c r="AN527" s="127"/>
      <c r="AO527" s="127"/>
      <c r="AP527" s="127"/>
      <c r="AQ527" s="127"/>
      <c r="AR527" s="127"/>
      <c r="AS527" s="127"/>
      <c r="AT527" s="127"/>
      <c r="AU527" s="127"/>
      <c r="AV527" s="127"/>
      <c r="AW527" s="127"/>
      <c r="AX527" s="127"/>
      <c r="AY527" s="127"/>
      <c r="AZ527" s="127"/>
      <c r="BA527" s="127"/>
      <c r="BB527" s="127"/>
      <c r="BC527" s="127"/>
      <c r="BD527" s="127"/>
      <c r="BE527" s="127"/>
      <c r="BF527" s="127"/>
      <c r="BG527" s="127"/>
      <c r="BH527" s="127"/>
    </row>
    <row r="528" spans="1:60" outlineLevel="1" x14ac:dyDescent="0.2">
      <c r="A528" s="141">
        <v>136</v>
      </c>
      <c r="B528" s="142" t="s">
        <v>644</v>
      </c>
      <c r="C528" s="326" t="s">
        <v>645</v>
      </c>
      <c r="D528" s="327" t="s">
        <v>472</v>
      </c>
      <c r="E528" s="328">
        <v>1</v>
      </c>
      <c r="F528" s="144"/>
      <c r="G528" s="329">
        <f>ROUND(E528*F528,2)</f>
        <v>0</v>
      </c>
      <c r="H528" s="144"/>
      <c r="I528" s="145">
        <f>ROUND(E528*H528,2)</f>
        <v>0</v>
      </c>
      <c r="J528" s="144"/>
      <c r="K528" s="145">
        <f>ROUND(E528*J528,2)</f>
        <v>0</v>
      </c>
      <c r="L528" s="145">
        <v>21</v>
      </c>
      <c r="M528" s="145">
        <f>G528*(1+L528/100)</f>
        <v>0</v>
      </c>
      <c r="N528" s="143">
        <v>0</v>
      </c>
      <c r="O528" s="143">
        <f>ROUND(E528*N528,2)</f>
        <v>0</v>
      </c>
      <c r="P528" s="143">
        <v>0</v>
      </c>
      <c r="Q528" s="143">
        <f>ROUND(E528*P528,2)</f>
        <v>0</v>
      </c>
      <c r="R528" s="145"/>
      <c r="S528" s="145" t="s">
        <v>315</v>
      </c>
      <c r="T528" s="146" t="s">
        <v>379</v>
      </c>
      <c r="U528" s="133">
        <v>0</v>
      </c>
      <c r="V528" s="133">
        <f>ROUND(E528*U528,2)</f>
        <v>0</v>
      </c>
      <c r="W528" s="133"/>
      <c r="X528" s="133" t="s">
        <v>124</v>
      </c>
      <c r="Y528" s="133" t="s">
        <v>125</v>
      </c>
      <c r="Z528" s="127"/>
      <c r="AA528" s="127"/>
      <c r="AB528" s="127"/>
      <c r="AC528" s="127"/>
      <c r="AD528" s="127"/>
      <c r="AE528" s="127"/>
      <c r="AF528" s="127"/>
      <c r="AG528" s="127" t="s">
        <v>126</v>
      </c>
      <c r="AH528" s="127"/>
      <c r="AI528" s="127"/>
      <c r="AJ528" s="127"/>
      <c r="AK528" s="127"/>
      <c r="AL528" s="127"/>
      <c r="AM528" s="127"/>
      <c r="AN528" s="127"/>
      <c r="AO528" s="127"/>
      <c r="AP528" s="127"/>
      <c r="AQ528" s="127"/>
      <c r="AR528" s="127"/>
      <c r="AS528" s="127"/>
      <c r="AT528" s="127"/>
      <c r="AU528" s="127"/>
      <c r="AV528" s="127"/>
      <c r="AW528" s="127"/>
      <c r="AX528" s="127"/>
      <c r="AY528" s="127"/>
      <c r="AZ528" s="127"/>
      <c r="BA528" s="127"/>
      <c r="BB528" s="127"/>
      <c r="BC528" s="127"/>
      <c r="BD528" s="127"/>
      <c r="BE528" s="127"/>
      <c r="BF528" s="127"/>
      <c r="BG528" s="127"/>
      <c r="BH528" s="127"/>
    </row>
    <row r="529" spans="1:60" outlineLevel="2" x14ac:dyDescent="0.2">
      <c r="A529" s="130"/>
      <c r="B529" s="131"/>
      <c r="C529" s="343"/>
      <c r="D529" s="344"/>
      <c r="E529" s="344"/>
      <c r="F529" s="344"/>
      <c r="G529" s="344"/>
      <c r="H529" s="133"/>
      <c r="I529" s="133"/>
      <c r="J529" s="133"/>
      <c r="K529" s="133"/>
      <c r="L529" s="133"/>
      <c r="M529" s="133"/>
      <c r="N529" s="132"/>
      <c r="O529" s="132"/>
      <c r="P529" s="132"/>
      <c r="Q529" s="132"/>
      <c r="R529" s="133"/>
      <c r="S529" s="133"/>
      <c r="T529" s="133"/>
      <c r="U529" s="133"/>
      <c r="V529" s="133"/>
      <c r="W529" s="133"/>
      <c r="X529" s="133"/>
      <c r="Y529" s="133"/>
      <c r="Z529" s="127"/>
      <c r="AA529" s="127"/>
      <c r="AB529" s="127"/>
      <c r="AC529" s="127"/>
      <c r="AD529" s="127"/>
      <c r="AE529" s="127"/>
      <c r="AF529" s="127"/>
      <c r="AG529" s="127" t="s">
        <v>131</v>
      </c>
      <c r="AH529" s="127"/>
      <c r="AI529" s="127"/>
      <c r="AJ529" s="127"/>
      <c r="AK529" s="127"/>
      <c r="AL529" s="127"/>
      <c r="AM529" s="127"/>
      <c r="AN529" s="127"/>
      <c r="AO529" s="127"/>
      <c r="AP529" s="127"/>
      <c r="AQ529" s="127"/>
      <c r="AR529" s="127"/>
      <c r="AS529" s="127"/>
      <c r="AT529" s="127"/>
      <c r="AU529" s="127"/>
      <c r="AV529" s="127"/>
      <c r="AW529" s="127"/>
      <c r="AX529" s="127"/>
      <c r="AY529" s="127"/>
      <c r="AZ529" s="127"/>
      <c r="BA529" s="127"/>
      <c r="BB529" s="127"/>
      <c r="BC529" s="127"/>
      <c r="BD529" s="127"/>
      <c r="BE529" s="127"/>
      <c r="BF529" s="127"/>
      <c r="BG529" s="127"/>
      <c r="BH529" s="127"/>
    </row>
    <row r="530" spans="1:60" outlineLevel="1" x14ac:dyDescent="0.2">
      <c r="A530" s="141">
        <v>137</v>
      </c>
      <c r="B530" s="142" t="s">
        <v>646</v>
      </c>
      <c r="C530" s="326" t="s">
        <v>647</v>
      </c>
      <c r="D530" s="327" t="s">
        <v>472</v>
      </c>
      <c r="E530" s="328">
        <v>1</v>
      </c>
      <c r="F530" s="144"/>
      <c r="G530" s="329">
        <f>ROUND(E530*F530,2)</f>
        <v>0</v>
      </c>
      <c r="H530" s="144"/>
      <c r="I530" s="145">
        <f>ROUND(E530*H530,2)</f>
        <v>0</v>
      </c>
      <c r="J530" s="144"/>
      <c r="K530" s="145">
        <f>ROUND(E530*J530,2)</f>
        <v>0</v>
      </c>
      <c r="L530" s="145">
        <v>21</v>
      </c>
      <c r="M530" s="145">
        <f>G530*(1+L530/100)</f>
        <v>0</v>
      </c>
      <c r="N530" s="143">
        <v>0</v>
      </c>
      <c r="O530" s="143">
        <f>ROUND(E530*N530,2)</f>
        <v>0</v>
      </c>
      <c r="P530" s="143">
        <v>0</v>
      </c>
      <c r="Q530" s="143">
        <f>ROUND(E530*P530,2)</f>
        <v>0</v>
      </c>
      <c r="R530" s="145"/>
      <c r="S530" s="145" t="s">
        <v>315</v>
      </c>
      <c r="T530" s="146" t="s">
        <v>379</v>
      </c>
      <c r="U530" s="133">
        <v>0</v>
      </c>
      <c r="V530" s="133">
        <f>ROUND(E530*U530,2)</f>
        <v>0</v>
      </c>
      <c r="W530" s="133"/>
      <c r="X530" s="133" t="s">
        <v>124</v>
      </c>
      <c r="Y530" s="133" t="s">
        <v>125</v>
      </c>
      <c r="Z530" s="127"/>
      <c r="AA530" s="127"/>
      <c r="AB530" s="127"/>
      <c r="AC530" s="127"/>
      <c r="AD530" s="127"/>
      <c r="AE530" s="127"/>
      <c r="AF530" s="127"/>
      <c r="AG530" s="127" t="s">
        <v>126</v>
      </c>
      <c r="AH530" s="127"/>
      <c r="AI530" s="127"/>
      <c r="AJ530" s="127"/>
      <c r="AK530" s="127"/>
      <c r="AL530" s="127"/>
      <c r="AM530" s="127"/>
      <c r="AN530" s="127"/>
      <c r="AO530" s="127"/>
      <c r="AP530" s="127"/>
      <c r="AQ530" s="127"/>
      <c r="AR530" s="127"/>
      <c r="AS530" s="127"/>
      <c r="AT530" s="127"/>
      <c r="AU530" s="127"/>
      <c r="AV530" s="127"/>
      <c r="AW530" s="127"/>
      <c r="AX530" s="127"/>
      <c r="AY530" s="127"/>
      <c r="AZ530" s="127"/>
      <c r="BA530" s="127"/>
      <c r="BB530" s="127"/>
      <c r="BC530" s="127"/>
      <c r="BD530" s="127"/>
      <c r="BE530" s="127"/>
      <c r="BF530" s="127"/>
      <c r="BG530" s="127"/>
      <c r="BH530" s="127"/>
    </row>
    <row r="531" spans="1:60" outlineLevel="2" x14ac:dyDescent="0.2">
      <c r="A531" s="130"/>
      <c r="B531" s="131"/>
      <c r="C531" s="343"/>
      <c r="D531" s="344"/>
      <c r="E531" s="344"/>
      <c r="F531" s="344"/>
      <c r="G531" s="344"/>
      <c r="H531" s="133"/>
      <c r="I531" s="133"/>
      <c r="J531" s="133"/>
      <c r="K531" s="133"/>
      <c r="L531" s="133"/>
      <c r="M531" s="133"/>
      <c r="N531" s="132"/>
      <c r="O531" s="132"/>
      <c r="P531" s="132"/>
      <c r="Q531" s="132"/>
      <c r="R531" s="133"/>
      <c r="S531" s="133"/>
      <c r="T531" s="133"/>
      <c r="U531" s="133"/>
      <c r="V531" s="133"/>
      <c r="W531" s="133"/>
      <c r="X531" s="133"/>
      <c r="Y531" s="133"/>
      <c r="Z531" s="127"/>
      <c r="AA531" s="127"/>
      <c r="AB531" s="127"/>
      <c r="AC531" s="127"/>
      <c r="AD531" s="127"/>
      <c r="AE531" s="127"/>
      <c r="AF531" s="127"/>
      <c r="AG531" s="127" t="s">
        <v>131</v>
      </c>
      <c r="AH531" s="127"/>
      <c r="AI531" s="127"/>
      <c r="AJ531" s="127"/>
      <c r="AK531" s="127"/>
      <c r="AL531" s="127"/>
      <c r="AM531" s="127"/>
      <c r="AN531" s="127"/>
      <c r="AO531" s="127"/>
      <c r="AP531" s="127"/>
      <c r="AQ531" s="127"/>
      <c r="AR531" s="127"/>
      <c r="AS531" s="127"/>
      <c r="AT531" s="127"/>
      <c r="AU531" s="127"/>
      <c r="AV531" s="127"/>
      <c r="AW531" s="127"/>
      <c r="AX531" s="127"/>
      <c r="AY531" s="127"/>
      <c r="AZ531" s="127"/>
      <c r="BA531" s="127"/>
      <c r="BB531" s="127"/>
      <c r="BC531" s="127"/>
      <c r="BD531" s="127"/>
      <c r="BE531" s="127"/>
      <c r="BF531" s="127"/>
      <c r="BG531" s="127"/>
      <c r="BH531" s="127"/>
    </row>
    <row r="532" spans="1:60" outlineLevel="1" x14ac:dyDescent="0.2">
      <c r="A532" s="141">
        <v>138</v>
      </c>
      <c r="B532" s="142" t="s">
        <v>648</v>
      </c>
      <c r="C532" s="326" t="s">
        <v>649</v>
      </c>
      <c r="D532" s="327" t="s">
        <v>472</v>
      </c>
      <c r="E532" s="328">
        <v>1</v>
      </c>
      <c r="F532" s="144"/>
      <c r="G532" s="329">
        <f>ROUND(E532*F532,2)</f>
        <v>0</v>
      </c>
      <c r="H532" s="144"/>
      <c r="I532" s="145">
        <f>ROUND(E532*H532,2)</f>
        <v>0</v>
      </c>
      <c r="J532" s="144"/>
      <c r="K532" s="145">
        <f>ROUND(E532*J532,2)</f>
        <v>0</v>
      </c>
      <c r="L532" s="145">
        <v>21</v>
      </c>
      <c r="M532" s="145">
        <f>G532*(1+L532/100)</f>
        <v>0</v>
      </c>
      <c r="N532" s="143">
        <v>0</v>
      </c>
      <c r="O532" s="143">
        <f>ROUND(E532*N532,2)</f>
        <v>0</v>
      </c>
      <c r="P532" s="143">
        <v>0</v>
      </c>
      <c r="Q532" s="143">
        <f>ROUND(E532*P532,2)</f>
        <v>0</v>
      </c>
      <c r="R532" s="145"/>
      <c r="S532" s="145" t="s">
        <v>315</v>
      </c>
      <c r="T532" s="146" t="s">
        <v>379</v>
      </c>
      <c r="U532" s="133">
        <v>0</v>
      </c>
      <c r="V532" s="133">
        <f>ROUND(E532*U532,2)</f>
        <v>0</v>
      </c>
      <c r="W532" s="133"/>
      <c r="X532" s="133" t="s">
        <v>124</v>
      </c>
      <c r="Y532" s="133" t="s">
        <v>125</v>
      </c>
      <c r="Z532" s="127"/>
      <c r="AA532" s="127"/>
      <c r="AB532" s="127"/>
      <c r="AC532" s="127"/>
      <c r="AD532" s="127"/>
      <c r="AE532" s="127"/>
      <c r="AF532" s="127"/>
      <c r="AG532" s="127" t="s">
        <v>126</v>
      </c>
      <c r="AH532" s="127"/>
      <c r="AI532" s="127"/>
      <c r="AJ532" s="127"/>
      <c r="AK532" s="127"/>
      <c r="AL532" s="127"/>
      <c r="AM532" s="127"/>
      <c r="AN532" s="127"/>
      <c r="AO532" s="127"/>
      <c r="AP532" s="127"/>
      <c r="AQ532" s="127"/>
      <c r="AR532" s="127"/>
      <c r="AS532" s="127"/>
      <c r="AT532" s="127"/>
      <c r="AU532" s="127"/>
      <c r="AV532" s="127"/>
      <c r="AW532" s="127"/>
      <c r="AX532" s="127"/>
      <c r="AY532" s="127"/>
      <c r="AZ532" s="127"/>
      <c r="BA532" s="127"/>
      <c r="BB532" s="127"/>
      <c r="BC532" s="127"/>
      <c r="BD532" s="127"/>
      <c r="BE532" s="127"/>
      <c r="BF532" s="127"/>
      <c r="BG532" s="127"/>
      <c r="BH532" s="127"/>
    </row>
    <row r="533" spans="1:60" outlineLevel="2" x14ac:dyDescent="0.2">
      <c r="A533" s="130"/>
      <c r="B533" s="131"/>
      <c r="C533" s="343"/>
      <c r="D533" s="344"/>
      <c r="E533" s="344"/>
      <c r="F533" s="344"/>
      <c r="G533" s="344"/>
      <c r="H533" s="133"/>
      <c r="I533" s="133"/>
      <c r="J533" s="133"/>
      <c r="K533" s="133"/>
      <c r="L533" s="133"/>
      <c r="M533" s="133"/>
      <c r="N533" s="132"/>
      <c r="O533" s="132"/>
      <c r="P533" s="132"/>
      <c r="Q533" s="132"/>
      <c r="R533" s="133"/>
      <c r="S533" s="133"/>
      <c r="T533" s="133"/>
      <c r="U533" s="133"/>
      <c r="V533" s="133"/>
      <c r="W533" s="133"/>
      <c r="X533" s="133"/>
      <c r="Y533" s="133"/>
      <c r="Z533" s="127"/>
      <c r="AA533" s="127"/>
      <c r="AB533" s="127"/>
      <c r="AC533" s="127"/>
      <c r="AD533" s="127"/>
      <c r="AE533" s="127"/>
      <c r="AF533" s="127"/>
      <c r="AG533" s="127" t="s">
        <v>131</v>
      </c>
      <c r="AH533" s="127"/>
      <c r="AI533" s="127"/>
      <c r="AJ533" s="127"/>
      <c r="AK533" s="127"/>
      <c r="AL533" s="127"/>
      <c r="AM533" s="127"/>
      <c r="AN533" s="127"/>
      <c r="AO533" s="127"/>
      <c r="AP533" s="127"/>
      <c r="AQ533" s="127"/>
      <c r="AR533" s="127"/>
      <c r="AS533" s="127"/>
      <c r="AT533" s="127"/>
      <c r="AU533" s="127"/>
      <c r="AV533" s="127"/>
      <c r="AW533" s="127"/>
      <c r="AX533" s="127"/>
      <c r="AY533" s="127"/>
      <c r="AZ533" s="127"/>
      <c r="BA533" s="127"/>
      <c r="BB533" s="127"/>
      <c r="BC533" s="127"/>
      <c r="BD533" s="127"/>
      <c r="BE533" s="127"/>
      <c r="BF533" s="127"/>
      <c r="BG533" s="127"/>
      <c r="BH533" s="127"/>
    </row>
    <row r="534" spans="1:60" outlineLevel="1" x14ac:dyDescent="0.2">
      <c r="A534" s="141">
        <v>139</v>
      </c>
      <c r="B534" s="142" t="s">
        <v>650</v>
      </c>
      <c r="C534" s="326" t="s">
        <v>651</v>
      </c>
      <c r="D534" s="327" t="s">
        <v>472</v>
      </c>
      <c r="E534" s="328">
        <v>1</v>
      </c>
      <c r="F534" s="144"/>
      <c r="G534" s="329">
        <f>ROUND(E534*F534,2)</f>
        <v>0</v>
      </c>
      <c r="H534" s="144"/>
      <c r="I534" s="145">
        <f>ROUND(E534*H534,2)</f>
        <v>0</v>
      </c>
      <c r="J534" s="144"/>
      <c r="K534" s="145">
        <f>ROUND(E534*J534,2)</f>
        <v>0</v>
      </c>
      <c r="L534" s="145">
        <v>21</v>
      </c>
      <c r="M534" s="145">
        <f>G534*(1+L534/100)</f>
        <v>0</v>
      </c>
      <c r="N534" s="143">
        <v>0</v>
      </c>
      <c r="O534" s="143">
        <f>ROUND(E534*N534,2)</f>
        <v>0</v>
      </c>
      <c r="P534" s="143">
        <v>0</v>
      </c>
      <c r="Q534" s="143">
        <f>ROUND(E534*P534,2)</f>
        <v>0</v>
      </c>
      <c r="R534" s="145"/>
      <c r="S534" s="145" t="s">
        <v>315</v>
      </c>
      <c r="T534" s="146" t="s">
        <v>379</v>
      </c>
      <c r="U534" s="133">
        <v>0</v>
      </c>
      <c r="V534" s="133">
        <f>ROUND(E534*U534,2)</f>
        <v>0</v>
      </c>
      <c r="W534" s="133"/>
      <c r="X534" s="133" t="s">
        <v>124</v>
      </c>
      <c r="Y534" s="133" t="s">
        <v>125</v>
      </c>
      <c r="Z534" s="127"/>
      <c r="AA534" s="127"/>
      <c r="AB534" s="127"/>
      <c r="AC534" s="127"/>
      <c r="AD534" s="127"/>
      <c r="AE534" s="127"/>
      <c r="AF534" s="127"/>
      <c r="AG534" s="127" t="s">
        <v>126</v>
      </c>
      <c r="AH534" s="127"/>
      <c r="AI534" s="127"/>
      <c r="AJ534" s="127"/>
      <c r="AK534" s="127"/>
      <c r="AL534" s="127"/>
      <c r="AM534" s="127"/>
      <c r="AN534" s="127"/>
      <c r="AO534" s="127"/>
      <c r="AP534" s="127"/>
      <c r="AQ534" s="127"/>
      <c r="AR534" s="127"/>
      <c r="AS534" s="127"/>
      <c r="AT534" s="127"/>
      <c r="AU534" s="127"/>
      <c r="AV534" s="127"/>
      <c r="AW534" s="127"/>
      <c r="AX534" s="127"/>
      <c r="AY534" s="127"/>
      <c r="AZ534" s="127"/>
      <c r="BA534" s="127"/>
      <c r="BB534" s="127"/>
      <c r="BC534" s="127"/>
      <c r="BD534" s="127"/>
      <c r="BE534" s="127"/>
      <c r="BF534" s="127"/>
      <c r="BG534" s="127"/>
      <c r="BH534" s="127"/>
    </row>
    <row r="535" spans="1:60" outlineLevel="2" x14ac:dyDescent="0.2">
      <c r="A535" s="130"/>
      <c r="B535" s="131"/>
      <c r="C535" s="343"/>
      <c r="D535" s="344"/>
      <c r="E535" s="344"/>
      <c r="F535" s="344"/>
      <c r="G535" s="344"/>
      <c r="H535" s="133"/>
      <c r="I535" s="133"/>
      <c r="J535" s="133"/>
      <c r="K535" s="133"/>
      <c r="L535" s="133"/>
      <c r="M535" s="133"/>
      <c r="N535" s="132"/>
      <c r="O535" s="132"/>
      <c r="P535" s="132"/>
      <c r="Q535" s="132"/>
      <c r="R535" s="133"/>
      <c r="S535" s="133"/>
      <c r="T535" s="133"/>
      <c r="U535" s="133"/>
      <c r="V535" s="133"/>
      <c r="W535" s="133"/>
      <c r="X535" s="133"/>
      <c r="Y535" s="133"/>
      <c r="Z535" s="127"/>
      <c r="AA535" s="127"/>
      <c r="AB535" s="127"/>
      <c r="AC535" s="127"/>
      <c r="AD535" s="127"/>
      <c r="AE535" s="127"/>
      <c r="AF535" s="127"/>
      <c r="AG535" s="127" t="s">
        <v>131</v>
      </c>
      <c r="AH535" s="127"/>
      <c r="AI535" s="127"/>
      <c r="AJ535" s="127"/>
      <c r="AK535" s="127"/>
      <c r="AL535" s="127"/>
      <c r="AM535" s="127"/>
      <c r="AN535" s="127"/>
      <c r="AO535" s="127"/>
      <c r="AP535" s="127"/>
      <c r="AQ535" s="127"/>
      <c r="AR535" s="127"/>
      <c r="AS535" s="127"/>
      <c r="AT535" s="127"/>
      <c r="AU535" s="127"/>
      <c r="AV535" s="127"/>
      <c r="AW535" s="127"/>
      <c r="AX535" s="127"/>
      <c r="AY535" s="127"/>
      <c r="AZ535" s="127"/>
      <c r="BA535" s="127"/>
      <c r="BB535" s="127"/>
      <c r="BC535" s="127"/>
      <c r="BD535" s="127"/>
      <c r="BE535" s="127"/>
      <c r="BF535" s="127"/>
      <c r="BG535" s="127"/>
      <c r="BH535" s="127"/>
    </row>
    <row r="536" spans="1:60" outlineLevel="1" x14ac:dyDescent="0.2">
      <c r="A536" s="141">
        <v>140</v>
      </c>
      <c r="B536" s="142" t="s">
        <v>652</v>
      </c>
      <c r="C536" s="326" t="s">
        <v>653</v>
      </c>
      <c r="D536" s="327" t="s">
        <v>472</v>
      </c>
      <c r="E536" s="328">
        <v>1</v>
      </c>
      <c r="F536" s="144"/>
      <c r="G536" s="329">
        <f>ROUND(E536*F536,2)</f>
        <v>0</v>
      </c>
      <c r="H536" s="144"/>
      <c r="I536" s="145">
        <f>ROUND(E536*H536,2)</f>
        <v>0</v>
      </c>
      <c r="J536" s="144"/>
      <c r="K536" s="145">
        <f>ROUND(E536*J536,2)</f>
        <v>0</v>
      </c>
      <c r="L536" s="145">
        <v>21</v>
      </c>
      <c r="M536" s="145">
        <f>G536*(1+L536/100)</f>
        <v>0</v>
      </c>
      <c r="N536" s="143">
        <v>0</v>
      </c>
      <c r="O536" s="143">
        <f>ROUND(E536*N536,2)</f>
        <v>0</v>
      </c>
      <c r="P536" s="143">
        <v>0</v>
      </c>
      <c r="Q536" s="143">
        <f>ROUND(E536*P536,2)</f>
        <v>0</v>
      </c>
      <c r="R536" s="145"/>
      <c r="S536" s="145" t="s">
        <v>315</v>
      </c>
      <c r="T536" s="146" t="s">
        <v>379</v>
      </c>
      <c r="U536" s="133">
        <v>0</v>
      </c>
      <c r="V536" s="133">
        <f>ROUND(E536*U536,2)</f>
        <v>0</v>
      </c>
      <c r="W536" s="133"/>
      <c r="X536" s="133" t="s">
        <v>124</v>
      </c>
      <c r="Y536" s="133" t="s">
        <v>125</v>
      </c>
      <c r="Z536" s="127"/>
      <c r="AA536" s="127"/>
      <c r="AB536" s="127"/>
      <c r="AC536" s="127"/>
      <c r="AD536" s="127"/>
      <c r="AE536" s="127"/>
      <c r="AF536" s="127"/>
      <c r="AG536" s="127" t="s">
        <v>126</v>
      </c>
      <c r="AH536" s="127"/>
      <c r="AI536" s="127"/>
      <c r="AJ536" s="127"/>
      <c r="AK536" s="127"/>
      <c r="AL536" s="127"/>
      <c r="AM536" s="127"/>
      <c r="AN536" s="127"/>
      <c r="AO536" s="127"/>
      <c r="AP536" s="127"/>
      <c r="AQ536" s="127"/>
      <c r="AR536" s="127"/>
      <c r="AS536" s="127"/>
      <c r="AT536" s="127"/>
      <c r="AU536" s="127"/>
      <c r="AV536" s="127"/>
      <c r="AW536" s="127"/>
      <c r="AX536" s="127"/>
      <c r="AY536" s="127"/>
      <c r="AZ536" s="127"/>
      <c r="BA536" s="127"/>
      <c r="BB536" s="127"/>
      <c r="BC536" s="127"/>
      <c r="BD536" s="127"/>
      <c r="BE536" s="127"/>
      <c r="BF536" s="127"/>
      <c r="BG536" s="127"/>
      <c r="BH536" s="127"/>
    </row>
    <row r="537" spans="1:60" outlineLevel="2" x14ac:dyDescent="0.2">
      <c r="A537" s="130"/>
      <c r="B537" s="131"/>
      <c r="C537" s="343"/>
      <c r="D537" s="344"/>
      <c r="E537" s="344"/>
      <c r="F537" s="344"/>
      <c r="G537" s="344"/>
      <c r="H537" s="133"/>
      <c r="I537" s="133"/>
      <c r="J537" s="133"/>
      <c r="K537" s="133"/>
      <c r="L537" s="133"/>
      <c r="M537" s="133"/>
      <c r="N537" s="132"/>
      <c r="O537" s="132"/>
      <c r="P537" s="132"/>
      <c r="Q537" s="132"/>
      <c r="R537" s="133"/>
      <c r="S537" s="133"/>
      <c r="T537" s="133"/>
      <c r="U537" s="133"/>
      <c r="V537" s="133"/>
      <c r="W537" s="133"/>
      <c r="X537" s="133"/>
      <c r="Y537" s="133"/>
      <c r="Z537" s="127"/>
      <c r="AA537" s="127"/>
      <c r="AB537" s="127"/>
      <c r="AC537" s="127"/>
      <c r="AD537" s="127"/>
      <c r="AE537" s="127"/>
      <c r="AF537" s="127"/>
      <c r="AG537" s="127" t="s">
        <v>131</v>
      </c>
      <c r="AH537" s="127"/>
      <c r="AI537" s="127"/>
      <c r="AJ537" s="127"/>
      <c r="AK537" s="127"/>
      <c r="AL537" s="127"/>
      <c r="AM537" s="127"/>
      <c r="AN537" s="127"/>
      <c r="AO537" s="127"/>
      <c r="AP537" s="127"/>
      <c r="AQ537" s="127"/>
      <c r="AR537" s="127"/>
      <c r="AS537" s="127"/>
      <c r="AT537" s="127"/>
      <c r="AU537" s="127"/>
      <c r="AV537" s="127"/>
      <c r="AW537" s="127"/>
      <c r="AX537" s="127"/>
      <c r="AY537" s="127"/>
      <c r="AZ537" s="127"/>
      <c r="BA537" s="127"/>
      <c r="BB537" s="127"/>
      <c r="BC537" s="127"/>
      <c r="BD537" s="127"/>
      <c r="BE537" s="127"/>
      <c r="BF537" s="127"/>
      <c r="BG537" s="127"/>
      <c r="BH537" s="127"/>
    </row>
    <row r="538" spans="1:60" outlineLevel="1" x14ac:dyDescent="0.2">
      <c r="A538" s="141">
        <v>141</v>
      </c>
      <c r="B538" s="142" t="s">
        <v>654</v>
      </c>
      <c r="C538" s="326" t="s">
        <v>655</v>
      </c>
      <c r="D538" s="327" t="s">
        <v>472</v>
      </c>
      <c r="E538" s="328">
        <v>2</v>
      </c>
      <c r="F538" s="144"/>
      <c r="G538" s="329">
        <f>ROUND(E538*F538,2)</f>
        <v>0</v>
      </c>
      <c r="H538" s="144"/>
      <c r="I538" s="145">
        <f>ROUND(E538*H538,2)</f>
        <v>0</v>
      </c>
      <c r="J538" s="144"/>
      <c r="K538" s="145">
        <f>ROUND(E538*J538,2)</f>
        <v>0</v>
      </c>
      <c r="L538" s="145">
        <v>21</v>
      </c>
      <c r="M538" s="145">
        <f>G538*(1+L538/100)</f>
        <v>0</v>
      </c>
      <c r="N538" s="143">
        <v>0</v>
      </c>
      <c r="O538" s="143">
        <f>ROUND(E538*N538,2)</f>
        <v>0</v>
      </c>
      <c r="P538" s="143">
        <v>0</v>
      </c>
      <c r="Q538" s="143">
        <f>ROUND(E538*P538,2)</f>
        <v>0</v>
      </c>
      <c r="R538" s="145"/>
      <c r="S538" s="145" t="s">
        <v>315</v>
      </c>
      <c r="T538" s="146" t="s">
        <v>379</v>
      </c>
      <c r="U538" s="133">
        <v>0</v>
      </c>
      <c r="V538" s="133">
        <f>ROUND(E538*U538,2)</f>
        <v>0</v>
      </c>
      <c r="W538" s="133"/>
      <c r="X538" s="133" t="s">
        <v>124</v>
      </c>
      <c r="Y538" s="133" t="s">
        <v>125</v>
      </c>
      <c r="Z538" s="127"/>
      <c r="AA538" s="127"/>
      <c r="AB538" s="127"/>
      <c r="AC538" s="127"/>
      <c r="AD538" s="127"/>
      <c r="AE538" s="127"/>
      <c r="AF538" s="127"/>
      <c r="AG538" s="127" t="s">
        <v>126</v>
      </c>
      <c r="AH538" s="127"/>
      <c r="AI538" s="127"/>
      <c r="AJ538" s="127"/>
      <c r="AK538" s="127"/>
      <c r="AL538" s="127"/>
      <c r="AM538" s="127"/>
      <c r="AN538" s="127"/>
      <c r="AO538" s="127"/>
      <c r="AP538" s="127"/>
      <c r="AQ538" s="127"/>
      <c r="AR538" s="127"/>
      <c r="AS538" s="127"/>
      <c r="AT538" s="127"/>
      <c r="AU538" s="127"/>
      <c r="AV538" s="127"/>
      <c r="AW538" s="127"/>
      <c r="AX538" s="127"/>
      <c r="AY538" s="127"/>
      <c r="AZ538" s="127"/>
      <c r="BA538" s="127"/>
      <c r="BB538" s="127"/>
      <c r="BC538" s="127"/>
      <c r="BD538" s="127"/>
      <c r="BE538" s="127"/>
      <c r="BF538" s="127"/>
      <c r="BG538" s="127"/>
      <c r="BH538" s="127"/>
    </row>
    <row r="539" spans="1:60" outlineLevel="2" x14ac:dyDescent="0.2">
      <c r="A539" s="130"/>
      <c r="B539" s="131"/>
      <c r="C539" s="343"/>
      <c r="D539" s="344"/>
      <c r="E539" s="344"/>
      <c r="F539" s="344"/>
      <c r="G539" s="344"/>
      <c r="H539" s="133"/>
      <c r="I539" s="133"/>
      <c r="J539" s="133"/>
      <c r="K539" s="133"/>
      <c r="L539" s="133"/>
      <c r="M539" s="133"/>
      <c r="N539" s="132"/>
      <c r="O539" s="132"/>
      <c r="P539" s="132"/>
      <c r="Q539" s="132"/>
      <c r="R539" s="133"/>
      <c r="S539" s="133"/>
      <c r="T539" s="133"/>
      <c r="U539" s="133"/>
      <c r="V539" s="133"/>
      <c r="W539" s="133"/>
      <c r="X539" s="133"/>
      <c r="Y539" s="133"/>
      <c r="Z539" s="127"/>
      <c r="AA539" s="127"/>
      <c r="AB539" s="127"/>
      <c r="AC539" s="127"/>
      <c r="AD539" s="127"/>
      <c r="AE539" s="127"/>
      <c r="AF539" s="127"/>
      <c r="AG539" s="127" t="s">
        <v>131</v>
      </c>
      <c r="AH539" s="127"/>
      <c r="AI539" s="127"/>
      <c r="AJ539" s="127"/>
      <c r="AK539" s="127"/>
      <c r="AL539" s="127"/>
      <c r="AM539" s="127"/>
      <c r="AN539" s="127"/>
      <c r="AO539" s="127"/>
      <c r="AP539" s="127"/>
      <c r="AQ539" s="127"/>
      <c r="AR539" s="127"/>
      <c r="AS539" s="127"/>
      <c r="AT539" s="127"/>
      <c r="AU539" s="127"/>
      <c r="AV539" s="127"/>
      <c r="AW539" s="127"/>
      <c r="AX539" s="127"/>
      <c r="AY539" s="127"/>
      <c r="AZ539" s="127"/>
      <c r="BA539" s="127"/>
      <c r="BB539" s="127"/>
      <c r="BC539" s="127"/>
      <c r="BD539" s="127"/>
      <c r="BE539" s="127"/>
      <c r="BF539" s="127"/>
      <c r="BG539" s="127"/>
      <c r="BH539" s="127"/>
    </row>
    <row r="540" spans="1:60" outlineLevel="1" x14ac:dyDescent="0.2">
      <c r="A540" s="141">
        <v>142</v>
      </c>
      <c r="B540" s="142" t="s">
        <v>656</v>
      </c>
      <c r="C540" s="326" t="s">
        <v>657</v>
      </c>
      <c r="D540" s="327" t="s">
        <v>472</v>
      </c>
      <c r="E540" s="328">
        <v>5</v>
      </c>
      <c r="F540" s="144"/>
      <c r="G540" s="329">
        <f>ROUND(E540*F540,2)</f>
        <v>0</v>
      </c>
      <c r="H540" s="144"/>
      <c r="I540" s="145">
        <f>ROUND(E540*H540,2)</f>
        <v>0</v>
      </c>
      <c r="J540" s="144"/>
      <c r="K540" s="145">
        <f>ROUND(E540*J540,2)</f>
        <v>0</v>
      </c>
      <c r="L540" s="145">
        <v>21</v>
      </c>
      <c r="M540" s="145">
        <f>G540*(1+L540/100)</f>
        <v>0</v>
      </c>
      <c r="N540" s="143">
        <v>0</v>
      </c>
      <c r="O540" s="143">
        <f>ROUND(E540*N540,2)</f>
        <v>0</v>
      </c>
      <c r="P540" s="143">
        <v>0</v>
      </c>
      <c r="Q540" s="143">
        <f>ROUND(E540*P540,2)</f>
        <v>0</v>
      </c>
      <c r="R540" s="145"/>
      <c r="S540" s="145" t="s">
        <v>315</v>
      </c>
      <c r="T540" s="146" t="s">
        <v>379</v>
      </c>
      <c r="U540" s="133">
        <v>0</v>
      </c>
      <c r="V540" s="133">
        <f>ROUND(E540*U540,2)</f>
        <v>0</v>
      </c>
      <c r="W540" s="133"/>
      <c r="X540" s="133" t="s">
        <v>124</v>
      </c>
      <c r="Y540" s="133" t="s">
        <v>125</v>
      </c>
      <c r="Z540" s="127"/>
      <c r="AA540" s="127"/>
      <c r="AB540" s="127"/>
      <c r="AC540" s="127"/>
      <c r="AD540" s="127"/>
      <c r="AE540" s="127"/>
      <c r="AF540" s="127"/>
      <c r="AG540" s="127" t="s">
        <v>126</v>
      </c>
      <c r="AH540" s="127"/>
      <c r="AI540" s="127"/>
      <c r="AJ540" s="127"/>
      <c r="AK540" s="127"/>
      <c r="AL540" s="127"/>
      <c r="AM540" s="127"/>
      <c r="AN540" s="127"/>
      <c r="AO540" s="127"/>
      <c r="AP540" s="127"/>
      <c r="AQ540" s="127"/>
      <c r="AR540" s="127"/>
      <c r="AS540" s="127"/>
      <c r="AT540" s="127"/>
      <c r="AU540" s="127"/>
      <c r="AV540" s="127"/>
      <c r="AW540" s="127"/>
      <c r="AX540" s="127"/>
      <c r="AY540" s="127"/>
      <c r="AZ540" s="127"/>
      <c r="BA540" s="127"/>
      <c r="BB540" s="127"/>
      <c r="BC540" s="127"/>
      <c r="BD540" s="127"/>
      <c r="BE540" s="127"/>
      <c r="BF540" s="127"/>
      <c r="BG540" s="127"/>
      <c r="BH540" s="127"/>
    </row>
    <row r="541" spans="1:60" outlineLevel="2" x14ac:dyDescent="0.2">
      <c r="A541" s="130"/>
      <c r="B541" s="131"/>
      <c r="C541" s="343"/>
      <c r="D541" s="344"/>
      <c r="E541" s="344"/>
      <c r="F541" s="344"/>
      <c r="G541" s="344"/>
      <c r="H541" s="133"/>
      <c r="I541" s="133"/>
      <c r="J541" s="133"/>
      <c r="K541" s="133"/>
      <c r="L541" s="133"/>
      <c r="M541" s="133"/>
      <c r="N541" s="132"/>
      <c r="O541" s="132"/>
      <c r="P541" s="132"/>
      <c r="Q541" s="132"/>
      <c r="R541" s="133"/>
      <c r="S541" s="133"/>
      <c r="T541" s="133"/>
      <c r="U541" s="133"/>
      <c r="V541" s="133"/>
      <c r="W541" s="133"/>
      <c r="X541" s="133"/>
      <c r="Y541" s="133"/>
      <c r="Z541" s="127"/>
      <c r="AA541" s="127"/>
      <c r="AB541" s="127"/>
      <c r="AC541" s="127"/>
      <c r="AD541" s="127"/>
      <c r="AE541" s="127"/>
      <c r="AF541" s="127"/>
      <c r="AG541" s="127" t="s">
        <v>131</v>
      </c>
      <c r="AH541" s="127"/>
      <c r="AI541" s="127"/>
      <c r="AJ541" s="127"/>
      <c r="AK541" s="127"/>
      <c r="AL541" s="127"/>
      <c r="AM541" s="127"/>
      <c r="AN541" s="127"/>
      <c r="AO541" s="127"/>
      <c r="AP541" s="127"/>
      <c r="AQ541" s="127"/>
      <c r="AR541" s="127"/>
      <c r="AS541" s="127"/>
      <c r="AT541" s="127"/>
      <c r="AU541" s="127"/>
      <c r="AV541" s="127"/>
      <c r="AW541" s="127"/>
      <c r="AX541" s="127"/>
      <c r="AY541" s="127"/>
      <c r="AZ541" s="127"/>
      <c r="BA541" s="127"/>
      <c r="BB541" s="127"/>
      <c r="BC541" s="127"/>
      <c r="BD541" s="127"/>
      <c r="BE541" s="127"/>
      <c r="BF541" s="127"/>
      <c r="BG541" s="127"/>
      <c r="BH541" s="127"/>
    </row>
    <row r="542" spans="1:60" outlineLevel="1" x14ac:dyDescent="0.2">
      <c r="A542" s="141">
        <v>143</v>
      </c>
      <c r="B542" s="142" t="s">
        <v>658</v>
      </c>
      <c r="C542" s="326" t="s">
        <v>659</v>
      </c>
      <c r="D542" s="327" t="s">
        <v>472</v>
      </c>
      <c r="E542" s="328">
        <v>1</v>
      </c>
      <c r="F542" s="144"/>
      <c r="G542" s="329">
        <f>ROUND(E542*F542,2)</f>
        <v>0</v>
      </c>
      <c r="H542" s="144"/>
      <c r="I542" s="145">
        <f>ROUND(E542*H542,2)</f>
        <v>0</v>
      </c>
      <c r="J542" s="144"/>
      <c r="K542" s="145">
        <f>ROUND(E542*J542,2)</f>
        <v>0</v>
      </c>
      <c r="L542" s="145">
        <v>21</v>
      </c>
      <c r="M542" s="145">
        <f>G542*(1+L542/100)</f>
        <v>0</v>
      </c>
      <c r="N542" s="143">
        <v>0</v>
      </c>
      <c r="O542" s="143">
        <f>ROUND(E542*N542,2)</f>
        <v>0</v>
      </c>
      <c r="P542" s="143">
        <v>0</v>
      </c>
      <c r="Q542" s="143">
        <f>ROUND(E542*P542,2)</f>
        <v>0</v>
      </c>
      <c r="R542" s="145"/>
      <c r="S542" s="145" t="s">
        <v>315</v>
      </c>
      <c r="T542" s="146" t="s">
        <v>379</v>
      </c>
      <c r="U542" s="133">
        <v>0</v>
      </c>
      <c r="V542" s="133">
        <f>ROUND(E542*U542,2)</f>
        <v>0</v>
      </c>
      <c r="W542" s="133"/>
      <c r="X542" s="133" t="s">
        <v>124</v>
      </c>
      <c r="Y542" s="133" t="s">
        <v>125</v>
      </c>
      <c r="Z542" s="127"/>
      <c r="AA542" s="127"/>
      <c r="AB542" s="127"/>
      <c r="AC542" s="127"/>
      <c r="AD542" s="127"/>
      <c r="AE542" s="127"/>
      <c r="AF542" s="127"/>
      <c r="AG542" s="127" t="s">
        <v>126</v>
      </c>
      <c r="AH542" s="127"/>
      <c r="AI542" s="127"/>
      <c r="AJ542" s="127"/>
      <c r="AK542" s="127"/>
      <c r="AL542" s="127"/>
      <c r="AM542" s="127"/>
      <c r="AN542" s="127"/>
      <c r="AO542" s="127"/>
      <c r="AP542" s="127"/>
      <c r="AQ542" s="127"/>
      <c r="AR542" s="127"/>
      <c r="AS542" s="127"/>
      <c r="AT542" s="127"/>
      <c r="AU542" s="127"/>
      <c r="AV542" s="127"/>
      <c r="AW542" s="127"/>
      <c r="AX542" s="127"/>
      <c r="AY542" s="127"/>
      <c r="AZ542" s="127"/>
      <c r="BA542" s="127"/>
      <c r="BB542" s="127"/>
      <c r="BC542" s="127"/>
      <c r="BD542" s="127"/>
      <c r="BE542" s="127"/>
      <c r="BF542" s="127"/>
      <c r="BG542" s="127"/>
      <c r="BH542" s="127"/>
    </row>
    <row r="543" spans="1:60" outlineLevel="2" x14ac:dyDescent="0.2">
      <c r="A543" s="130"/>
      <c r="B543" s="131"/>
      <c r="C543" s="343"/>
      <c r="D543" s="344"/>
      <c r="E543" s="344"/>
      <c r="F543" s="344"/>
      <c r="G543" s="344"/>
      <c r="H543" s="133"/>
      <c r="I543" s="133"/>
      <c r="J543" s="133"/>
      <c r="K543" s="133"/>
      <c r="L543" s="133"/>
      <c r="M543" s="133"/>
      <c r="N543" s="132"/>
      <c r="O543" s="132"/>
      <c r="P543" s="132"/>
      <c r="Q543" s="132"/>
      <c r="R543" s="133"/>
      <c r="S543" s="133"/>
      <c r="T543" s="133"/>
      <c r="U543" s="133"/>
      <c r="V543" s="133"/>
      <c r="W543" s="133"/>
      <c r="X543" s="133"/>
      <c r="Y543" s="133"/>
      <c r="Z543" s="127"/>
      <c r="AA543" s="127"/>
      <c r="AB543" s="127"/>
      <c r="AC543" s="127"/>
      <c r="AD543" s="127"/>
      <c r="AE543" s="127"/>
      <c r="AF543" s="127"/>
      <c r="AG543" s="127" t="s">
        <v>131</v>
      </c>
      <c r="AH543" s="127"/>
      <c r="AI543" s="127"/>
      <c r="AJ543" s="127"/>
      <c r="AK543" s="127"/>
      <c r="AL543" s="127"/>
      <c r="AM543" s="127"/>
      <c r="AN543" s="127"/>
      <c r="AO543" s="127"/>
      <c r="AP543" s="127"/>
      <c r="AQ543" s="127"/>
      <c r="AR543" s="127"/>
      <c r="AS543" s="127"/>
      <c r="AT543" s="127"/>
      <c r="AU543" s="127"/>
      <c r="AV543" s="127"/>
      <c r="AW543" s="127"/>
      <c r="AX543" s="127"/>
      <c r="AY543" s="127"/>
      <c r="AZ543" s="127"/>
      <c r="BA543" s="127"/>
      <c r="BB543" s="127"/>
      <c r="BC543" s="127"/>
      <c r="BD543" s="127"/>
      <c r="BE543" s="127"/>
      <c r="BF543" s="127"/>
      <c r="BG543" s="127"/>
      <c r="BH543" s="127"/>
    </row>
    <row r="544" spans="1:60" x14ac:dyDescent="0.2">
      <c r="A544" s="135" t="s">
        <v>117</v>
      </c>
      <c r="B544" s="136" t="s">
        <v>76</v>
      </c>
      <c r="C544" s="322" t="s">
        <v>77</v>
      </c>
      <c r="D544" s="323"/>
      <c r="E544" s="324"/>
      <c r="F544" s="325"/>
      <c r="G544" s="325">
        <f>SUMIF(AG545:AG548,"&lt;&gt;NOR",G545:G548)</f>
        <v>0</v>
      </c>
      <c r="H544" s="139"/>
      <c r="I544" s="139">
        <f>SUM(I545:I548)</f>
        <v>0</v>
      </c>
      <c r="J544" s="139"/>
      <c r="K544" s="139">
        <f>SUM(K545:K548)</f>
        <v>0</v>
      </c>
      <c r="L544" s="139"/>
      <c r="M544" s="139">
        <f>SUM(M545:M548)</f>
        <v>0</v>
      </c>
      <c r="N544" s="138"/>
      <c r="O544" s="138">
        <f>SUM(O545:O548)</f>
        <v>0</v>
      </c>
      <c r="P544" s="138"/>
      <c r="Q544" s="138">
        <f>SUM(Q545:Q548)</f>
        <v>0</v>
      </c>
      <c r="R544" s="139"/>
      <c r="S544" s="139"/>
      <c r="T544" s="140"/>
      <c r="U544" s="134"/>
      <c r="V544" s="134">
        <f>SUM(V545:V548)</f>
        <v>0</v>
      </c>
      <c r="W544" s="134"/>
      <c r="X544" s="134"/>
      <c r="Y544" s="134"/>
      <c r="AG544" t="s">
        <v>118</v>
      </c>
    </row>
    <row r="545" spans="1:60" outlineLevel="1" x14ac:dyDescent="0.2">
      <c r="A545" s="141">
        <v>144</v>
      </c>
      <c r="B545" s="142" t="s">
        <v>660</v>
      </c>
      <c r="C545" s="326" t="s">
        <v>661</v>
      </c>
      <c r="D545" s="327" t="s">
        <v>472</v>
      </c>
      <c r="E545" s="328">
        <v>1</v>
      </c>
      <c r="F545" s="144"/>
      <c r="G545" s="329">
        <f>ROUND(E545*F545,2)</f>
        <v>0</v>
      </c>
      <c r="H545" s="144"/>
      <c r="I545" s="145">
        <f>ROUND(E545*H545,2)</f>
        <v>0</v>
      </c>
      <c r="J545" s="144"/>
      <c r="K545" s="145">
        <f>ROUND(E545*J545,2)</f>
        <v>0</v>
      </c>
      <c r="L545" s="145">
        <v>21</v>
      </c>
      <c r="M545" s="145">
        <f>G545*(1+L545/100)</f>
        <v>0</v>
      </c>
      <c r="N545" s="143">
        <v>0</v>
      </c>
      <c r="O545" s="143">
        <f>ROUND(E545*N545,2)</f>
        <v>0</v>
      </c>
      <c r="P545" s="143">
        <v>0</v>
      </c>
      <c r="Q545" s="143">
        <f>ROUND(E545*P545,2)</f>
        <v>0</v>
      </c>
      <c r="R545" s="145"/>
      <c r="S545" s="145" t="s">
        <v>315</v>
      </c>
      <c r="T545" s="146" t="s">
        <v>379</v>
      </c>
      <c r="U545" s="133">
        <v>0</v>
      </c>
      <c r="V545" s="133">
        <f>ROUND(E545*U545,2)</f>
        <v>0</v>
      </c>
      <c r="W545" s="133"/>
      <c r="X545" s="133" t="s">
        <v>124</v>
      </c>
      <c r="Y545" s="133" t="s">
        <v>125</v>
      </c>
      <c r="Z545" s="127"/>
      <c r="AA545" s="127"/>
      <c r="AB545" s="127"/>
      <c r="AC545" s="127"/>
      <c r="AD545" s="127"/>
      <c r="AE545" s="127"/>
      <c r="AF545" s="127"/>
      <c r="AG545" s="127" t="s">
        <v>126</v>
      </c>
      <c r="AH545" s="127"/>
      <c r="AI545" s="127"/>
      <c r="AJ545" s="127"/>
      <c r="AK545" s="127"/>
      <c r="AL545" s="127"/>
      <c r="AM545" s="127"/>
      <c r="AN545" s="127"/>
      <c r="AO545" s="127"/>
      <c r="AP545" s="127"/>
      <c r="AQ545" s="127"/>
      <c r="AR545" s="127"/>
      <c r="AS545" s="127"/>
      <c r="AT545" s="127"/>
      <c r="AU545" s="127"/>
      <c r="AV545" s="127"/>
      <c r="AW545" s="127"/>
      <c r="AX545" s="127"/>
      <c r="AY545" s="127"/>
      <c r="AZ545" s="127"/>
      <c r="BA545" s="127"/>
      <c r="BB545" s="127"/>
      <c r="BC545" s="127"/>
      <c r="BD545" s="127"/>
      <c r="BE545" s="127"/>
      <c r="BF545" s="127"/>
      <c r="BG545" s="127"/>
      <c r="BH545" s="127"/>
    </row>
    <row r="546" spans="1:60" outlineLevel="2" x14ac:dyDescent="0.2">
      <c r="A546" s="130"/>
      <c r="B546" s="131"/>
      <c r="C546" s="343"/>
      <c r="D546" s="344"/>
      <c r="E546" s="344"/>
      <c r="F546" s="344"/>
      <c r="G546" s="344"/>
      <c r="H546" s="133"/>
      <c r="I546" s="133"/>
      <c r="J546" s="133"/>
      <c r="K546" s="133"/>
      <c r="L546" s="133"/>
      <c r="M546" s="133"/>
      <c r="N546" s="132"/>
      <c r="O546" s="132"/>
      <c r="P546" s="132"/>
      <c r="Q546" s="132"/>
      <c r="R546" s="133"/>
      <c r="S546" s="133"/>
      <c r="T546" s="133"/>
      <c r="U546" s="133"/>
      <c r="V546" s="133"/>
      <c r="W546" s="133"/>
      <c r="X546" s="133"/>
      <c r="Y546" s="133"/>
      <c r="Z546" s="127"/>
      <c r="AA546" s="127"/>
      <c r="AB546" s="127"/>
      <c r="AC546" s="127"/>
      <c r="AD546" s="127"/>
      <c r="AE546" s="127"/>
      <c r="AF546" s="127"/>
      <c r="AG546" s="127" t="s">
        <v>131</v>
      </c>
      <c r="AH546" s="127"/>
      <c r="AI546" s="127"/>
      <c r="AJ546" s="127"/>
      <c r="AK546" s="127"/>
      <c r="AL546" s="127"/>
      <c r="AM546" s="127"/>
      <c r="AN546" s="127"/>
      <c r="AO546" s="127"/>
      <c r="AP546" s="127"/>
      <c r="AQ546" s="127"/>
      <c r="AR546" s="127"/>
      <c r="AS546" s="127"/>
      <c r="AT546" s="127"/>
      <c r="AU546" s="127"/>
      <c r="AV546" s="127"/>
      <c r="AW546" s="127"/>
      <c r="AX546" s="127"/>
      <c r="AY546" s="127"/>
      <c r="AZ546" s="127"/>
      <c r="BA546" s="127"/>
      <c r="BB546" s="127"/>
      <c r="BC546" s="127"/>
      <c r="BD546" s="127"/>
      <c r="BE546" s="127"/>
      <c r="BF546" s="127"/>
      <c r="BG546" s="127"/>
      <c r="BH546" s="127"/>
    </row>
    <row r="547" spans="1:60" outlineLevel="1" x14ac:dyDescent="0.2">
      <c r="A547" s="141">
        <v>145</v>
      </c>
      <c r="B547" s="142" t="s">
        <v>662</v>
      </c>
      <c r="C547" s="326" t="s">
        <v>663</v>
      </c>
      <c r="D547" s="327" t="s">
        <v>289</v>
      </c>
      <c r="E547" s="328">
        <v>100</v>
      </c>
      <c r="F547" s="144"/>
      <c r="G547" s="329">
        <f>ROUND(E547*F547,2)</f>
        <v>0</v>
      </c>
      <c r="H547" s="144"/>
      <c r="I547" s="145">
        <f>ROUND(E547*H547,2)</f>
        <v>0</v>
      </c>
      <c r="J547" s="144"/>
      <c r="K547" s="145">
        <f>ROUND(E547*J547,2)</f>
        <v>0</v>
      </c>
      <c r="L547" s="145">
        <v>21</v>
      </c>
      <c r="M547" s="145">
        <f>G547*(1+L547/100)</f>
        <v>0</v>
      </c>
      <c r="N547" s="143">
        <v>0</v>
      </c>
      <c r="O547" s="143">
        <f>ROUND(E547*N547,2)</f>
        <v>0</v>
      </c>
      <c r="P547" s="143">
        <v>0</v>
      </c>
      <c r="Q547" s="143">
        <f>ROUND(E547*P547,2)</f>
        <v>0</v>
      </c>
      <c r="R547" s="145"/>
      <c r="S547" s="145" t="s">
        <v>315</v>
      </c>
      <c r="T547" s="146" t="s">
        <v>379</v>
      </c>
      <c r="U547" s="133">
        <v>0</v>
      </c>
      <c r="V547" s="133">
        <f>ROUND(E547*U547,2)</f>
        <v>0</v>
      </c>
      <c r="W547" s="133"/>
      <c r="X547" s="133" t="s">
        <v>124</v>
      </c>
      <c r="Y547" s="133" t="s">
        <v>125</v>
      </c>
      <c r="Z547" s="127"/>
      <c r="AA547" s="127"/>
      <c r="AB547" s="127"/>
      <c r="AC547" s="127"/>
      <c r="AD547" s="127"/>
      <c r="AE547" s="127"/>
      <c r="AF547" s="127"/>
      <c r="AG547" s="127" t="s">
        <v>126</v>
      </c>
      <c r="AH547" s="127"/>
      <c r="AI547" s="127"/>
      <c r="AJ547" s="127"/>
      <c r="AK547" s="127"/>
      <c r="AL547" s="127"/>
      <c r="AM547" s="127"/>
      <c r="AN547" s="127"/>
      <c r="AO547" s="127"/>
      <c r="AP547" s="127"/>
      <c r="AQ547" s="127"/>
      <c r="AR547" s="127"/>
      <c r="AS547" s="127"/>
      <c r="AT547" s="127"/>
      <c r="AU547" s="127"/>
      <c r="AV547" s="127"/>
      <c r="AW547" s="127"/>
      <c r="AX547" s="127"/>
      <c r="AY547" s="127"/>
      <c r="AZ547" s="127"/>
      <c r="BA547" s="127"/>
      <c r="BB547" s="127"/>
      <c r="BC547" s="127"/>
      <c r="BD547" s="127"/>
      <c r="BE547" s="127"/>
      <c r="BF547" s="127"/>
      <c r="BG547" s="127"/>
      <c r="BH547" s="127"/>
    </row>
    <row r="548" spans="1:60" outlineLevel="2" x14ac:dyDescent="0.2">
      <c r="A548" s="130"/>
      <c r="B548" s="131"/>
      <c r="C548" s="343"/>
      <c r="D548" s="344"/>
      <c r="E548" s="344"/>
      <c r="F548" s="344"/>
      <c r="G548" s="344"/>
      <c r="H548" s="133"/>
      <c r="I548" s="133"/>
      <c r="J548" s="133"/>
      <c r="K548" s="133"/>
      <c r="L548" s="133"/>
      <c r="M548" s="133"/>
      <c r="N548" s="132"/>
      <c r="O548" s="132"/>
      <c r="P548" s="132"/>
      <c r="Q548" s="132"/>
      <c r="R548" s="133"/>
      <c r="S548" s="133"/>
      <c r="T548" s="133"/>
      <c r="U548" s="133"/>
      <c r="V548" s="133"/>
      <c r="W548" s="133"/>
      <c r="X548" s="133"/>
      <c r="Y548" s="133"/>
      <c r="Z548" s="127"/>
      <c r="AA548" s="127"/>
      <c r="AB548" s="127"/>
      <c r="AC548" s="127"/>
      <c r="AD548" s="127"/>
      <c r="AE548" s="127"/>
      <c r="AF548" s="127"/>
      <c r="AG548" s="127" t="s">
        <v>131</v>
      </c>
      <c r="AH548" s="127"/>
      <c r="AI548" s="127"/>
      <c r="AJ548" s="127"/>
      <c r="AK548" s="127"/>
      <c r="AL548" s="127"/>
      <c r="AM548" s="127"/>
      <c r="AN548" s="127"/>
      <c r="AO548" s="127"/>
      <c r="AP548" s="127"/>
      <c r="AQ548" s="127"/>
      <c r="AR548" s="127"/>
      <c r="AS548" s="127"/>
      <c r="AT548" s="127"/>
      <c r="AU548" s="127"/>
      <c r="AV548" s="127"/>
      <c r="AW548" s="127"/>
      <c r="AX548" s="127"/>
      <c r="AY548" s="127"/>
      <c r="AZ548" s="127"/>
      <c r="BA548" s="127"/>
      <c r="BB548" s="127"/>
      <c r="BC548" s="127"/>
      <c r="BD548" s="127"/>
      <c r="BE548" s="127"/>
      <c r="BF548" s="127"/>
      <c r="BG548" s="127"/>
      <c r="BH548" s="127"/>
    </row>
    <row r="549" spans="1:60" x14ac:dyDescent="0.2">
      <c r="A549" s="135" t="s">
        <v>117</v>
      </c>
      <c r="B549" s="136" t="s">
        <v>78</v>
      </c>
      <c r="C549" s="322" t="s">
        <v>79</v>
      </c>
      <c r="D549" s="323"/>
      <c r="E549" s="324"/>
      <c r="F549" s="325"/>
      <c r="G549" s="325">
        <f>SUMIF(AG550:AG563,"&lt;&gt;NOR",G550:G563)</f>
        <v>0</v>
      </c>
      <c r="H549" s="139"/>
      <c r="I549" s="139">
        <f>SUM(I550:I563)</f>
        <v>0</v>
      </c>
      <c r="J549" s="139"/>
      <c r="K549" s="139">
        <f>SUM(K550:K563)</f>
        <v>0</v>
      </c>
      <c r="L549" s="139"/>
      <c r="M549" s="139">
        <f>SUM(M550:M563)</f>
        <v>0</v>
      </c>
      <c r="N549" s="138"/>
      <c r="O549" s="138">
        <f>SUM(O550:O563)</f>
        <v>0.38</v>
      </c>
      <c r="P549" s="138"/>
      <c r="Q549" s="138">
        <f>SUM(Q550:Q563)</f>
        <v>0</v>
      </c>
      <c r="R549" s="139"/>
      <c r="S549" s="139"/>
      <c r="T549" s="140"/>
      <c r="U549" s="134"/>
      <c r="V549" s="134">
        <f>SUM(V550:V563)</f>
        <v>26.95</v>
      </c>
      <c r="W549" s="134"/>
      <c r="X549" s="134"/>
      <c r="Y549" s="134"/>
      <c r="AG549" t="s">
        <v>118</v>
      </c>
    </row>
    <row r="550" spans="1:60" outlineLevel="1" x14ac:dyDescent="0.2">
      <c r="A550" s="141">
        <v>146</v>
      </c>
      <c r="B550" s="142" t="s">
        <v>664</v>
      </c>
      <c r="C550" s="326" t="s">
        <v>665</v>
      </c>
      <c r="D550" s="327" t="s">
        <v>199</v>
      </c>
      <c r="E550" s="328">
        <v>69.102000000000004</v>
      </c>
      <c r="F550" s="144"/>
      <c r="G550" s="329">
        <f>ROUND(E550*F550,2)</f>
        <v>0</v>
      </c>
      <c r="H550" s="144"/>
      <c r="I550" s="145">
        <f>ROUND(E550*H550,2)</f>
        <v>0</v>
      </c>
      <c r="J550" s="144"/>
      <c r="K550" s="145">
        <f>ROUND(E550*J550,2)</f>
        <v>0</v>
      </c>
      <c r="L550" s="145">
        <v>21</v>
      </c>
      <c r="M550" s="145">
        <f>G550*(1+L550/100)</f>
        <v>0</v>
      </c>
      <c r="N550" s="143">
        <v>0</v>
      </c>
      <c r="O550" s="143">
        <f>ROUND(E550*N550,2)</f>
        <v>0</v>
      </c>
      <c r="P550" s="143">
        <v>0</v>
      </c>
      <c r="Q550" s="143">
        <f>ROUND(E550*P550,2)</f>
        <v>0</v>
      </c>
      <c r="R550" s="145" t="s">
        <v>666</v>
      </c>
      <c r="S550" s="145" t="s">
        <v>123</v>
      </c>
      <c r="T550" s="146" t="s">
        <v>123</v>
      </c>
      <c r="U550" s="133">
        <v>0.23599999999999999</v>
      </c>
      <c r="V550" s="133">
        <f>ROUND(E550*U550,2)</f>
        <v>16.309999999999999</v>
      </c>
      <c r="W550" s="133"/>
      <c r="X550" s="133" t="s">
        <v>124</v>
      </c>
      <c r="Y550" s="133" t="s">
        <v>125</v>
      </c>
      <c r="Z550" s="127"/>
      <c r="AA550" s="127"/>
      <c r="AB550" s="127"/>
      <c r="AC550" s="127"/>
      <c r="AD550" s="127"/>
      <c r="AE550" s="127"/>
      <c r="AF550" s="127"/>
      <c r="AG550" s="127" t="s">
        <v>126</v>
      </c>
      <c r="AH550" s="127"/>
      <c r="AI550" s="127"/>
      <c r="AJ550" s="127"/>
      <c r="AK550" s="127"/>
      <c r="AL550" s="127"/>
      <c r="AM550" s="127"/>
      <c r="AN550" s="127"/>
      <c r="AO550" s="127"/>
      <c r="AP550" s="127"/>
      <c r="AQ550" s="127"/>
      <c r="AR550" s="127"/>
      <c r="AS550" s="127"/>
      <c r="AT550" s="127"/>
      <c r="AU550" s="127"/>
      <c r="AV550" s="127"/>
      <c r="AW550" s="127"/>
      <c r="AX550" s="127"/>
      <c r="AY550" s="127"/>
      <c r="AZ550" s="127"/>
      <c r="BA550" s="127"/>
      <c r="BB550" s="127"/>
      <c r="BC550" s="127"/>
      <c r="BD550" s="127"/>
      <c r="BE550" s="127"/>
      <c r="BF550" s="127"/>
      <c r="BG550" s="127"/>
      <c r="BH550" s="127"/>
    </row>
    <row r="551" spans="1:60" outlineLevel="2" x14ac:dyDescent="0.2">
      <c r="A551" s="130"/>
      <c r="B551" s="131"/>
      <c r="C551" s="343"/>
      <c r="D551" s="344"/>
      <c r="E551" s="344"/>
      <c r="F551" s="344"/>
      <c r="G551" s="344"/>
      <c r="H551" s="133"/>
      <c r="I551" s="133"/>
      <c r="J551" s="133"/>
      <c r="K551" s="133"/>
      <c r="L551" s="133"/>
      <c r="M551" s="133"/>
      <c r="N551" s="132"/>
      <c r="O551" s="132"/>
      <c r="P551" s="132"/>
      <c r="Q551" s="132"/>
      <c r="R551" s="133"/>
      <c r="S551" s="133"/>
      <c r="T551" s="133"/>
      <c r="U551" s="133"/>
      <c r="V551" s="133"/>
      <c r="W551" s="133"/>
      <c r="X551" s="133"/>
      <c r="Y551" s="133"/>
      <c r="Z551" s="127"/>
      <c r="AA551" s="127"/>
      <c r="AB551" s="127"/>
      <c r="AC551" s="127"/>
      <c r="AD551" s="127"/>
      <c r="AE551" s="127"/>
      <c r="AF551" s="127"/>
      <c r="AG551" s="127" t="s">
        <v>131</v>
      </c>
      <c r="AH551" s="127"/>
      <c r="AI551" s="127"/>
      <c r="AJ551" s="127"/>
      <c r="AK551" s="127"/>
      <c r="AL551" s="127"/>
      <c r="AM551" s="127"/>
      <c r="AN551" s="127"/>
      <c r="AO551" s="127"/>
      <c r="AP551" s="127"/>
      <c r="AQ551" s="127"/>
      <c r="AR551" s="127"/>
      <c r="AS551" s="127"/>
      <c r="AT551" s="127"/>
      <c r="AU551" s="127"/>
      <c r="AV551" s="127"/>
      <c r="AW551" s="127"/>
      <c r="AX551" s="127"/>
      <c r="AY551" s="127"/>
      <c r="AZ551" s="127"/>
      <c r="BA551" s="127"/>
      <c r="BB551" s="127"/>
      <c r="BC551" s="127"/>
      <c r="BD551" s="127"/>
      <c r="BE551" s="127"/>
      <c r="BF551" s="127"/>
      <c r="BG551" s="127"/>
      <c r="BH551" s="127"/>
    </row>
    <row r="552" spans="1:60" outlineLevel="1" x14ac:dyDescent="0.2">
      <c r="A552" s="141">
        <v>147</v>
      </c>
      <c r="B552" s="142" t="s">
        <v>667</v>
      </c>
      <c r="C552" s="326" t="s">
        <v>668</v>
      </c>
      <c r="D552" s="327" t="s">
        <v>199</v>
      </c>
      <c r="E552" s="328">
        <v>69.102000000000004</v>
      </c>
      <c r="F552" s="144"/>
      <c r="G552" s="329">
        <f>ROUND(E552*F552,2)</f>
        <v>0</v>
      </c>
      <c r="H552" s="144"/>
      <c r="I552" s="145">
        <f>ROUND(E552*H552,2)</f>
        <v>0</v>
      </c>
      <c r="J552" s="144"/>
      <c r="K552" s="145">
        <f>ROUND(E552*J552,2)</f>
        <v>0</v>
      </c>
      <c r="L552" s="145">
        <v>21</v>
      </c>
      <c r="M552" s="145">
        <f>G552*(1+L552/100)</f>
        <v>0</v>
      </c>
      <c r="N552" s="143">
        <v>0</v>
      </c>
      <c r="O552" s="143">
        <f>ROUND(E552*N552,2)</f>
        <v>0</v>
      </c>
      <c r="P552" s="143">
        <v>0</v>
      </c>
      <c r="Q552" s="143">
        <f>ROUND(E552*P552,2)</f>
        <v>0</v>
      </c>
      <c r="R552" s="145" t="s">
        <v>666</v>
      </c>
      <c r="S552" s="145" t="s">
        <v>123</v>
      </c>
      <c r="T552" s="146" t="s">
        <v>123</v>
      </c>
      <c r="U552" s="133">
        <v>0.154</v>
      </c>
      <c r="V552" s="133">
        <f>ROUND(E552*U552,2)</f>
        <v>10.64</v>
      </c>
      <c r="W552" s="133"/>
      <c r="X552" s="133" t="s">
        <v>124</v>
      </c>
      <c r="Y552" s="133" t="s">
        <v>125</v>
      </c>
      <c r="Z552" s="127"/>
      <c r="AA552" s="127"/>
      <c r="AB552" s="127"/>
      <c r="AC552" s="127"/>
      <c r="AD552" s="127"/>
      <c r="AE552" s="127"/>
      <c r="AF552" s="127"/>
      <c r="AG552" s="127" t="s">
        <v>126</v>
      </c>
      <c r="AH552" s="127"/>
      <c r="AI552" s="127"/>
      <c r="AJ552" s="127"/>
      <c r="AK552" s="127"/>
      <c r="AL552" s="127"/>
      <c r="AM552" s="127"/>
      <c r="AN552" s="127"/>
      <c r="AO552" s="127"/>
      <c r="AP552" s="127"/>
      <c r="AQ552" s="127"/>
      <c r="AR552" s="127"/>
      <c r="AS552" s="127"/>
      <c r="AT552" s="127"/>
      <c r="AU552" s="127"/>
      <c r="AV552" s="127"/>
      <c r="AW552" s="127"/>
      <c r="AX552" s="127"/>
      <c r="AY552" s="127"/>
      <c r="AZ552" s="127"/>
      <c r="BA552" s="127"/>
      <c r="BB552" s="127"/>
      <c r="BC552" s="127"/>
      <c r="BD552" s="127"/>
      <c r="BE552" s="127"/>
      <c r="BF552" s="127"/>
      <c r="BG552" s="127"/>
      <c r="BH552" s="127"/>
    </row>
    <row r="553" spans="1:60" outlineLevel="2" x14ac:dyDescent="0.2">
      <c r="A553" s="130"/>
      <c r="B553" s="131"/>
      <c r="C553" s="343"/>
      <c r="D553" s="344"/>
      <c r="E553" s="344"/>
      <c r="F553" s="344"/>
      <c r="G553" s="344"/>
      <c r="H553" s="133"/>
      <c r="I553" s="133"/>
      <c r="J553" s="133"/>
      <c r="K553" s="133"/>
      <c r="L553" s="133"/>
      <c r="M553" s="133"/>
      <c r="N553" s="132"/>
      <c r="O553" s="132"/>
      <c r="P553" s="132"/>
      <c r="Q553" s="132"/>
      <c r="R553" s="133"/>
      <c r="S553" s="133"/>
      <c r="T553" s="133"/>
      <c r="U553" s="133"/>
      <c r="V553" s="133"/>
      <c r="W553" s="133"/>
      <c r="X553" s="133"/>
      <c r="Y553" s="133"/>
      <c r="Z553" s="127"/>
      <c r="AA553" s="127"/>
      <c r="AB553" s="127"/>
      <c r="AC553" s="127"/>
      <c r="AD553" s="127"/>
      <c r="AE553" s="127"/>
      <c r="AF553" s="127"/>
      <c r="AG553" s="127" t="s">
        <v>131</v>
      </c>
      <c r="AH553" s="127"/>
      <c r="AI553" s="127"/>
      <c r="AJ553" s="127"/>
      <c r="AK553" s="127"/>
      <c r="AL553" s="127"/>
      <c r="AM553" s="127"/>
      <c r="AN553" s="127"/>
      <c r="AO553" s="127"/>
      <c r="AP553" s="127"/>
      <c r="AQ553" s="127"/>
      <c r="AR553" s="127"/>
      <c r="AS553" s="127"/>
      <c r="AT553" s="127"/>
      <c r="AU553" s="127"/>
      <c r="AV553" s="127"/>
      <c r="AW553" s="127"/>
      <c r="AX553" s="127"/>
      <c r="AY553" s="127"/>
      <c r="AZ553" s="127"/>
      <c r="BA553" s="127"/>
      <c r="BB553" s="127"/>
      <c r="BC553" s="127"/>
      <c r="BD553" s="127"/>
      <c r="BE553" s="127"/>
      <c r="BF553" s="127"/>
      <c r="BG553" s="127"/>
      <c r="BH553" s="127"/>
    </row>
    <row r="554" spans="1:60" outlineLevel="1" x14ac:dyDescent="0.2">
      <c r="A554" s="141">
        <v>148</v>
      </c>
      <c r="B554" s="142" t="s">
        <v>669</v>
      </c>
      <c r="C554" s="326" t="s">
        <v>670</v>
      </c>
      <c r="D554" s="327" t="s">
        <v>148</v>
      </c>
      <c r="E554" s="328">
        <v>2.85</v>
      </c>
      <c r="F554" s="144"/>
      <c r="G554" s="329">
        <f>ROUND(E554*F554,2)</f>
        <v>0</v>
      </c>
      <c r="H554" s="144"/>
      <c r="I554" s="145">
        <f>ROUND(E554*H554,2)</f>
        <v>0</v>
      </c>
      <c r="J554" s="144"/>
      <c r="K554" s="145">
        <f>ROUND(E554*J554,2)</f>
        <v>0</v>
      </c>
      <c r="L554" s="145">
        <v>21</v>
      </c>
      <c r="M554" s="145">
        <f>G554*(1+L554/100)</f>
        <v>0</v>
      </c>
      <c r="N554" s="143">
        <v>0</v>
      </c>
      <c r="O554" s="143">
        <f>ROUND(E554*N554,2)</f>
        <v>0</v>
      </c>
      <c r="P554" s="143">
        <v>0</v>
      </c>
      <c r="Q554" s="143">
        <f>ROUND(E554*P554,2)</f>
        <v>0</v>
      </c>
      <c r="R554" s="145"/>
      <c r="S554" s="145" t="s">
        <v>315</v>
      </c>
      <c r="T554" s="146" t="s">
        <v>379</v>
      </c>
      <c r="U554" s="133">
        <v>0</v>
      </c>
      <c r="V554" s="133">
        <f>ROUND(E554*U554,2)</f>
        <v>0</v>
      </c>
      <c r="W554" s="133"/>
      <c r="X554" s="133" t="s">
        <v>124</v>
      </c>
      <c r="Y554" s="133" t="s">
        <v>125</v>
      </c>
      <c r="Z554" s="127"/>
      <c r="AA554" s="127"/>
      <c r="AB554" s="127"/>
      <c r="AC554" s="127"/>
      <c r="AD554" s="127"/>
      <c r="AE554" s="127"/>
      <c r="AF554" s="127"/>
      <c r="AG554" s="127" t="s">
        <v>126</v>
      </c>
      <c r="AH554" s="127"/>
      <c r="AI554" s="127"/>
      <c r="AJ554" s="127"/>
      <c r="AK554" s="127"/>
      <c r="AL554" s="127"/>
      <c r="AM554" s="127"/>
      <c r="AN554" s="127"/>
      <c r="AO554" s="127"/>
      <c r="AP554" s="127"/>
      <c r="AQ554" s="127"/>
      <c r="AR554" s="127"/>
      <c r="AS554" s="127"/>
      <c r="AT554" s="127"/>
      <c r="AU554" s="127"/>
      <c r="AV554" s="127"/>
      <c r="AW554" s="127"/>
      <c r="AX554" s="127"/>
      <c r="AY554" s="127"/>
      <c r="AZ554" s="127"/>
      <c r="BA554" s="127"/>
      <c r="BB554" s="127"/>
      <c r="BC554" s="127"/>
      <c r="BD554" s="127"/>
      <c r="BE554" s="127"/>
      <c r="BF554" s="127"/>
      <c r="BG554" s="127"/>
      <c r="BH554" s="127"/>
    </row>
    <row r="555" spans="1:60" outlineLevel="2" x14ac:dyDescent="0.2">
      <c r="A555" s="130"/>
      <c r="B555" s="131"/>
      <c r="C555" s="332" t="s">
        <v>671</v>
      </c>
      <c r="D555" s="333"/>
      <c r="E555" s="334">
        <v>2.85</v>
      </c>
      <c r="F555" s="335"/>
      <c r="G555" s="335"/>
      <c r="H555" s="133"/>
      <c r="I555" s="133"/>
      <c r="J555" s="133"/>
      <c r="K555" s="133"/>
      <c r="L555" s="133"/>
      <c r="M555" s="133"/>
      <c r="N555" s="132"/>
      <c r="O555" s="132"/>
      <c r="P555" s="132"/>
      <c r="Q555" s="132"/>
      <c r="R555" s="133"/>
      <c r="S555" s="133"/>
      <c r="T555" s="133"/>
      <c r="U555" s="133"/>
      <c r="V555" s="133"/>
      <c r="W555" s="133"/>
      <c r="X555" s="133"/>
      <c r="Y555" s="133"/>
      <c r="Z555" s="127"/>
      <c r="AA555" s="127"/>
      <c r="AB555" s="127"/>
      <c r="AC555" s="127"/>
      <c r="AD555" s="127"/>
      <c r="AE555" s="127"/>
      <c r="AF555" s="127"/>
      <c r="AG555" s="127" t="s">
        <v>130</v>
      </c>
      <c r="AH555" s="127">
        <v>0</v>
      </c>
      <c r="AI555" s="127"/>
      <c r="AJ555" s="127"/>
      <c r="AK555" s="127"/>
      <c r="AL555" s="127"/>
      <c r="AM555" s="127"/>
      <c r="AN555" s="127"/>
      <c r="AO555" s="127"/>
      <c r="AP555" s="127"/>
      <c r="AQ555" s="127"/>
      <c r="AR555" s="127"/>
      <c r="AS555" s="127"/>
      <c r="AT555" s="127"/>
      <c r="AU555" s="127"/>
      <c r="AV555" s="127"/>
      <c r="AW555" s="127"/>
      <c r="AX555" s="127"/>
      <c r="AY555" s="127"/>
      <c r="AZ555" s="127"/>
      <c r="BA555" s="127"/>
      <c r="BB555" s="127"/>
      <c r="BC555" s="127"/>
      <c r="BD555" s="127"/>
      <c r="BE555" s="127"/>
      <c r="BF555" s="127"/>
      <c r="BG555" s="127"/>
      <c r="BH555" s="127"/>
    </row>
    <row r="556" spans="1:60" outlineLevel="2" x14ac:dyDescent="0.2">
      <c r="A556" s="130"/>
      <c r="B556" s="131"/>
      <c r="C556" s="320"/>
      <c r="D556" s="321"/>
      <c r="E556" s="321"/>
      <c r="F556" s="321"/>
      <c r="G556" s="321"/>
      <c r="H556" s="133"/>
      <c r="I556" s="133"/>
      <c r="J556" s="133"/>
      <c r="K556" s="133"/>
      <c r="L556" s="133"/>
      <c r="M556" s="133"/>
      <c r="N556" s="132"/>
      <c r="O556" s="132"/>
      <c r="P556" s="132"/>
      <c r="Q556" s="132"/>
      <c r="R556" s="133"/>
      <c r="S556" s="133"/>
      <c r="T556" s="133"/>
      <c r="U556" s="133"/>
      <c r="V556" s="133"/>
      <c r="W556" s="133"/>
      <c r="X556" s="133"/>
      <c r="Y556" s="133"/>
      <c r="Z556" s="127"/>
      <c r="AA556" s="127"/>
      <c r="AB556" s="127"/>
      <c r="AC556" s="127"/>
      <c r="AD556" s="127"/>
      <c r="AE556" s="127"/>
      <c r="AF556" s="127"/>
      <c r="AG556" s="127" t="s">
        <v>131</v>
      </c>
      <c r="AH556" s="127"/>
      <c r="AI556" s="127"/>
      <c r="AJ556" s="127"/>
      <c r="AK556" s="127"/>
      <c r="AL556" s="127"/>
      <c r="AM556" s="127"/>
      <c r="AN556" s="127"/>
      <c r="AO556" s="127"/>
      <c r="AP556" s="127"/>
      <c r="AQ556" s="127"/>
      <c r="AR556" s="127"/>
      <c r="AS556" s="127"/>
      <c r="AT556" s="127"/>
      <c r="AU556" s="127"/>
      <c r="AV556" s="127"/>
      <c r="AW556" s="127"/>
      <c r="AX556" s="127"/>
      <c r="AY556" s="127"/>
      <c r="AZ556" s="127"/>
      <c r="BA556" s="127"/>
      <c r="BB556" s="127"/>
      <c r="BC556" s="127"/>
      <c r="BD556" s="127"/>
      <c r="BE556" s="127"/>
      <c r="BF556" s="127"/>
      <c r="BG556" s="127"/>
      <c r="BH556" s="127"/>
    </row>
    <row r="557" spans="1:60" outlineLevel="1" x14ac:dyDescent="0.2">
      <c r="A557" s="141">
        <v>149</v>
      </c>
      <c r="B557" s="142" t="s">
        <v>672</v>
      </c>
      <c r="C557" s="326" t="s">
        <v>673</v>
      </c>
      <c r="D557" s="327" t="s">
        <v>148</v>
      </c>
      <c r="E557" s="328">
        <v>20</v>
      </c>
      <c r="F557" s="144"/>
      <c r="G557" s="329">
        <f>ROUND(E557*F557,2)</f>
        <v>0</v>
      </c>
      <c r="H557" s="144"/>
      <c r="I557" s="145">
        <f>ROUND(E557*H557,2)</f>
        <v>0</v>
      </c>
      <c r="J557" s="144"/>
      <c r="K557" s="145">
        <f>ROUND(E557*J557,2)</f>
        <v>0</v>
      </c>
      <c r="L557" s="145">
        <v>21</v>
      </c>
      <c r="M557" s="145">
        <f>G557*(1+L557/100)</f>
        <v>0</v>
      </c>
      <c r="N557" s="143">
        <v>1.9199999999999998E-2</v>
      </c>
      <c r="O557" s="143">
        <f>ROUND(E557*N557,2)</f>
        <v>0.38</v>
      </c>
      <c r="P557" s="143">
        <v>0</v>
      </c>
      <c r="Q557" s="143">
        <f>ROUND(E557*P557,2)</f>
        <v>0</v>
      </c>
      <c r="R557" s="145"/>
      <c r="S557" s="145" t="s">
        <v>315</v>
      </c>
      <c r="T557" s="146" t="s">
        <v>379</v>
      </c>
      <c r="U557" s="133">
        <v>0</v>
      </c>
      <c r="V557" s="133">
        <f>ROUND(E557*U557,2)</f>
        <v>0</v>
      </c>
      <c r="W557" s="133"/>
      <c r="X557" s="133" t="s">
        <v>124</v>
      </c>
      <c r="Y557" s="133" t="s">
        <v>125</v>
      </c>
      <c r="Z557" s="127"/>
      <c r="AA557" s="127"/>
      <c r="AB557" s="127"/>
      <c r="AC557" s="127"/>
      <c r="AD557" s="127"/>
      <c r="AE557" s="127"/>
      <c r="AF557" s="127"/>
      <c r="AG557" s="127" t="s">
        <v>343</v>
      </c>
      <c r="AH557" s="127"/>
      <c r="AI557" s="127"/>
      <c r="AJ557" s="127"/>
      <c r="AK557" s="127"/>
      <c r="AL557" s="127"/>
      <c r="AM557" s="127"/>
      <c r="AN557" s="127"/>
      <c r="AO557" s="127"/>
      <c r="AP557" s="127"/>
      <c r="AQ557" s="127"/>
      <c r="AR557" s="127"/>
      <c r="AS557" s="127"/>
      <c r="AT557" s="127"/>
      <c r="AU557" s="127"/>
      <c r="AV557" s="127"/>
      <c r="AW557" s="127"/>
      <c r="AX557" s="127"/>
      <c r="AY557" s="127"/>
      <c r="AZ557" s="127"/>
      <c r="BA557" s="127"/>
      <c r="BB557" s="127"/>
      <c r="BC557" s="127"/>
      <c r="BD557" s="127"/>
      <c r="BE557" s="127"/>
      <c r="BF557" s="127"/>
      <c r="BG557" s="127"/>
      <c r="BH557" s="127"/>
    </row>
    <row r="558" spans="1:60" outlineLevel="2" x14ac:dyDescent="0.2">
      <c r="A558" s="130"/>
      <c r="B558" s="131"/>
      <c r="C558" s="332" t="s">
        <v>674</v>
      </c>
      <c r="D558" s="333"/>
      <c r="E558" s="334">
        <v>15</v>
      </c>
      <c r="F558" s="335"/>
      <c r="G558" s="335"/>
      <c r="H558" s="133"/>
      <c r="I558" s="133"/>
      <c r="J558" s="133"/>
      <c r="K558" s="133"/>
      <c r="L558" s="133"/>
      <c r="M558" s="133"/>
      <c r="N558" s="132"/>
      <c r="O558" s="132"/>
      <c r="P558" s="132"/>
      <c r="Q558" s="132"/>
      <c r="R558" s="133"/>
      <c r="S558" s="133"/>
      <c r="T558" s="133"/>
      <c r="U558" s="133"/>
      <c r="V558" s="133"/>
      <c r="W558" s="133"/>
      <c r="X558" s="133"/>
      <c r="Y558" s="133"/>
      <c r="Z558" s="127"/>
      <c r="AA558" s="127"/>
      <c r="AB558" s="127"/>
      <c r="AC558" s="127"/>
      <c r="AD558" s="127"/>
      <c r="AE558" s="127"/>
      <c r="AF558" s="127"/>
      <c r="AG558" s="127" t="s">
        <v>130</v>
      </c>
      <c r="AH558" s="127">
        <v>0</v>
      </c>
      <c r="AI558" s="127"/>
      <c r="AJ558" s="127"/>
      <c r="AK558" s="127"/>
      <c r="AL558" s="127"/>
      <c r="AM558" s="127"/>
      <c r="AN558" s="127"/>
      <c r="AO558" s="127"/>
      <c r="AP558" s="127"/>
      <c r="AQ558" s="127"/>
      <c r="AR558" s="127"/>
      <c r="AS558" s="127"/>
      <c r="AT558" s="127"/>
      <c r="AU558" s="127"/>
      <c r="AV558" s="127"/>
      <c r="AW558" s="127"/>
      <c r="AX558" s="127"/>
      <c r="AY558" s="127"/>
      <c r="AZ558" s="127"/>
      <c r="BA558" s="127"/>
      <c r="BB558" s="127"/>
      <c r="BC558" s="127"/>
      <c r="BD558" s="127"/>
      <c r="BE558" s="127"/>
      <c r="BF558" s="127"/>
      <c r="BG558" s="127"/>
      <c r="BH558" s="127"/>
    </row>
    <row r="559" spans="1:60" outlineLevel="3" x14ac:dyDescent="0.2">
      <c r="A559" s="130"/>
      <c r="B559" s="131"/>
      <c r="C559" s="332" t="s">
        <v>60</v>
      </c>
      <c r="D559" s="333"/>
      <c r="E559" s="334">
        <v>5</v>
      </c>
      <c r="F559" s="335"/>
      <c r="G559" s="335"/>
      <c r="H559" s="133"/>
      <c r="I559" s="133"/>
      <c r="J559" s="133"/>
      <c r="K559" s="133"/>
      <c r="L559" s="133"/>
      <c r="M559" s="133"/>
      <c r="N559" s="132"/>
      <c r="O559" s="132"/>
      <c r="P559" s="132"/>
      <c r="Q559" s="132"/>
      <c r="R559" s="133"/>
      <c r="S559" s="133"/>
      <c r="T559" s="133"/>
      <c r="U559" s="133"/>
      <c r="V559" s="133"/>
      <c r="W559" s="133"/>
      <c r="X559" s="133"/>
      <c r="Y559" s="133"/>
      <c r="Z559" s="127"/>
      <c r="AA559" s="127"/>
      <c r="AB559" s="127"/>
      <c r="AC559" s="127"/>
      <c r="AD559" s="127"/>
      <c r="AE559" s="127"/>
      <c r="AF559" s="127"/>
      <c r="AG559" s="127" t="s">
        <v>130</v>
      </c>
      <c r="AH559" s="127">
        <v>0</v>
      </c>
      <c r="AI559" s="127"/>
      <c r="AJ559" s="127"/>
      <c r="AK559" s="127"/>
      <c r="AL559" s="127"/>
      <c r="AM559" s="127"/>
      <c r="AN559" s="127"/>
      <c r="AO559" s="127"/>
      <c r="AP559" s="127"/>
      <c r="AQ559" s="127"/>
      <c r="AR559" s="127"/>
      <c r="AS559" s="127"/>
      <c r="AT559" s="127"/>
      <c r="AU559" s="127"/>
      <c r="AV559" s="127"/>
      <c r="AW559" s="127"/>
      <c r="AX559" s="127"/>
      <c r="AY559" s="127"/>
      <c r="AZ559" s="127"/>
      <c r="BA559" s="127"/>
      <c r="BB559" s="127"/>
      <c r="BC559" s="127"/>
      <c r="BD559" s="127"/>
      <c r="BE559" s="127"/>
      <c r="BF559" s="127"/>
      <c r="BG559" s="127"/>
      <c r="BH559" s="127"/>
    </row>
    <row r="560" spans="1:60" outlineLevel="2" x14ac:dyDescent="0.2">
      <c r="A560" s="130"/>
      <c r="B560" s="131"/>
      <c r="C560" s="320"/>
      <c r="D560" s="321"/>
      <c r="E560" s="321"/>
      <c r="F560" s="321"/>
      <c r="G560" s="321"/>
      <c r="H560" s="133"/>
      <c r="I560" s="133"/>
      <c r="J560" s="133"/>
      <c r="K560" s="133"/>
      <c r="L560" s="133"/>
      <c r="M560" s="133"/>
      <c r="N560" s="132"/>
      <c r="O560" s="132"/>
      <c r="P560" s="132"/>
      <c r="Q560" s="132"/>
      <c r="R560" s="133"/>
      <c r="S560" s="133"/>
      <c r="T560" s="133"/>
      <c r="U560" s="133"/>
      <c r="V560" s="133"/>
      <c r="W560" s="133"/>
      <c r="X560" s="133"/>
      <c r="Y560" s="133"/>
      <c r="Z560" s="127"/>
      <c r="AA560" s="127"/>
      <c r="AB560" s="127"/>
      <c r="AC560" s="127"/>
      <c r="AD560" s="127"/>
      <c r="AE560" s="127"/>
      <c r="AF560" s="127"/>
      <c r="AG560" s="127" t="s">
        <v>131</v>
      </c>
      <c r="AH560" s="127"/>
      <c r="AI560" s="127"/>
      <c r="AJ560" s="127"/>
      <c r="AK560" s="127"/>
      <c r="AL560" s="127"/>
      <c r="AM560" s="127"/>
      <c r="AN560" s="127"/>
      <c r="AO560" s="127"/>
      <c r="AP560" s="127"/>
      <c r="AQ560" s="127"/>
      <c r="AR560" s="127"/>
      <c r="AS560" s="127"/>
      <c r="AT560" s="127"/>
      <c r="AU560" s="127"/>
      <c r="AV560" s="127"/>
      <c r="AW560" s="127"/>
      <c r="AX560" s="127"/>
      <c r="AY560" s="127"/>
      <c r="AZ560" s="127"/>
      <c r="BA560" s="127"/>
      <c r="BB560" s="127"/>
      <c r="BC560" s="127"/>
      <c r="BD560" s="127"/>
      <c r="BE560" s="127"/>
      <c r="BF560" s="127"/>
      <c r="BG560" s="127"/>
      <c r="BH560" s="127"/>
    </row>
    <row r="561" spans="1:60" outlineLevel="1" x14ac:dyDescent="0.2">
      <c r="A561" s="130">
        <v>150</v>
      </c>
      <c r="B561" s="131" t="s">
        <v>675</v>
      </c>
      <c r="C561" s="345" t="s">
        <v>676</v>
      </c>
      <c r="D561" s="346" t="s">
        <v>0</v>
      </c>
      <c r="E561" s="347"/>
      <c r="F561" s="172"/>
      <c r="G561" s="335">
        <f>ROUND(E561*F561,2)</f>
        <v>0</v>
      </c>
      <c r="H561" s="172"/>
      <c r="I561" s="133">
        <f>ROUND(E561*H561,2)</f>
        <v>0</v>
      </c>
      <c r="J561" s="172"/>
      <c r="K561" s="133">
        <f>ROUND(E561*J561,2)</f>
        <v>0</v>
      </c>
      <c r="L561" s="133">
        <v>21</v>
      </c>
      <c r="M561" s="133">
        <f>G561*(1+L561/100)</f>
        <v>0</v>
      </c>
      <c r="N561" s="132">
        <v>0</v>
      </c>
      <c r="O561" s="132">
        <f>ROUND(E561*N561,2)</f>
        <v>0</v>
      </c>
      <c r="P561" s="132">
        <v>0</v>
      </c>
      <c r="Q561" s="132">
        <f>ROUND(E561*P561,2)</f>
        <v>0</v>
      </c>
      <c r="R561" s="133" t="s">
        <v>666</v>
      </c>
      <c r="S561" s="133" t="s">
        <v>123</v>
      </c>
      <c r="T561" s="133" t="s">
        <v>123</v>
      </c>
      <c r="U561" s="133">
        <v>0</v>
      </c>
      <c r="V561" s="133">
        <f>ROUND(E561*U561,2)</f>
        <v>0</v>
      </c>
      <c r="W561" s="133"/>
      <c r="X561" s="133" t="s">
        <v>515</v>
      </c>
      <c r="Y561" s="133" t="s">
        <v>125</v>
      </c>
      <c r="Z561" s="127"/>
      <c r="AA561" s="127"/>
      <c r="AB561" s="127"/>
      <c r="AC561" s="127"/>
      <c r="AD561" s="127"/>
      <c r="AE561" s="127"/>
      <c r="AF561" s="127"/>
      <c r="AG561" s="127" t="s">
        <v>516</v>
      </c>
      <c r="AH561" s="127"/>
      <c r="AI561" s="127"/>
      <c r="AJ561" s="127"/>
      <c r="AK561" s="127"/>
      <c r="AL561" s="127"/>
      <c r="AM561" s="127"/>
      <c r="AN561" s="127"/>
      <c r="AO561" s="127"/>
      <c r="AP561" s="127"/>
      <c r="AQ561" s="127"/>
      <c r="AR561" s="127"/>
      <c r="AS561" s="127"/>
      <c r="AT561" s="127"/>
      <c r="AU561" s="127"/>
      <c r="AV561" s="127"/>
      <c r="AW561" s="127"/>
      <c r="AX561" s="127"/>
      <c r="AY561" s="127"/>
      <c r="AZ561" s="127"/>
      <c r="BA561" s="127"/>
      <c r="BB561" s="127"/>
      <c r="BC561" s="127"/>
      <c r="BD561" s="127"/>
      <c r="BE561" s="127"/>
      <c r="BF561" s="127"/>
      <c r="BG561" s="127"/>
      <c r="BH561" s="127"/>
    </row>
    <row r="562" spans="1:60" outlineLevel="2" x14ac:dyDescent="0.2">
      <c r="A562" s="130"/>
      <c r="B562" s="131"/>
      <c r="C562" s="348" t="s">
        <v>547</v>
      </c>
      <c r="D562" s="349"/>
      <c r="E562" s="349"/>
      <c r="F562" s="349"/>
      <c r="G562" s="349"/>
      <c r="H562" s="133"/>
      <c r="I562" s="133"/>
      <c r="J562" s="133"/>
      <c r="K562" s="133"/>
      <c r="L562" s="133"/>
      <c r="M562" s="133"/>
      <c r="N562" s="132"/>
      <c r="O562" s="132"/>
      <c r="P562" s="132"/>
      <c r="Q562" s="132"/>
      <c r="R562" s="133"/>
      <c r="S562" s="133"/>
      <c r="T562" s="133"/>
      <c r="U562" s="133"/>
      <c r="V562" s="133"/>
      <c r="W562" s="133"/>
      <c r="X562" s="133"/>
      <c r="Y562" s="133"/>
      <c r="Z562" s="127"/>
      <c r="AA562" s="127"/>
      <c r="AB562" s="127"/>
      <c r="AC562" s="127"/>
      <c r="AD562" s="127"/>
      <c r="AE562" s="127"/>
      <c r="AF562" s="127"/>
      <c r="AG562" s="127" t="s">
        <v>128</v>
      </c>
      <c r="AH562" s="127"/>
      <c r="AI562" s="127"/>
      <c r="AJ562" s="127"/>
      <c r="AK562" s="127"/>
      <c r="AL562" s="127"/>
      <c r="AM562" s="127"/>
      <c r="AN562" s="127"/>
      <c r="AO562" s="127"/>
      <c r="AP562" s="127"/>
      <c r="AQ562" s="127"/>
      <c r="AR562" s="127"/>
      <c r="AS562" s="127"/>
      <c r="AT562" s="127"/>
      <c r="AU562" s="127"/>
      <c r="AV562" s="127"/>
      <c r="AW562" s="127"/>
      <c r="AX562" s="127"/>
      <c r="AY562" s="127"/>
      <c r="AZ562" s="127"/>
      <c r="BA562" s="127"/>
      <c r="BB562" s="127"/>
      <c r="BC562" s="127"/>
      <c r="BD562" s="127"/>
      <c r="BE562" s="127"/>
      <c r="BF562" s="127"/>
      <c r="BG562" s="127"/>
      <c r="BH562" s="127"/>
    </row>
    <row r="563" spans="1:60" outlineLevel="2" x14ac:dyDescent="0.2">
      <c r="A563" s="130"/>
      <c r="B563" s="131"/>
      <c r="C563" s="320"/>
      <c r="D563" s="321"/>
      <c r="E563" s="321"/>
      <c r="F563" s="321"/>
      <c r="G563" s="321"/>
      <c r="H563" s="133"/>
      <c r="I563" s="133"/>
      <c r="J563" s="133"/>
      <c r="K563" s="133"/>
      <c r="L563" s="133"/>
      <c r="M563" s="133"/>
      <c r="N563" s="132"/>
      <c r="O563" s="132"/>
      <c r="P563" s="132"/>
      <c r="Q563" s="132"/>
      <c r="R563" s="133"/>
      <c r="S563" s="133"/>
      <c r="T563" s="133"/>
      <c r="U563" s="133"/>
      <c r="V563" s="133"/>
      <c r="W563" s="133"/>
      <c r="X563" s="133"/>
      <c r="Y563" s="133"/>
      <c r="Z563" s="127"/>
      <c r="AA563" s="127"/>
      <c r="AB563" s="127"/>
      <c r="AC563" s="127"/>
      <c r="AD563" s="127"/>
      <c r="AE563" s="127"/>
      <c r="AF563" s="127"/>
      <c r="AG563" s="127" t="s">
        <v>131</v>
      </c>
      <c r="AH563" s="127"/>
      <c r="AI563" s="127"/>
      <c r="AJ563" s="127"/>
      <c r="AK563" s="127"/>
      <c r="AL563" s="127"/>
      <c r="AM563" s="127"/>
      <c r="AN563" s="127"/>
      <c r="AO563" s="127"/>
      <c r="AP563" s="127"/>
      <c r="AQ563" s="127"/>
      <c r="AR563" s="127"/>
      <c r="AS563" s="127"/>
      <c r="AT563" s="127"/>
      <c r="AU563" s="127"/>
      <c r="AV563" s="127"/>
      <c r="AW563" s="127"/>
      <c r="AX563" s="127"/>
      <c r="AY563" s="127"/>
      <c r="AZ563" s="127"/>
      <c r="BA563" s="127"/>
      <c r="BB563" s="127"/>
      <c r="BC563" s="127"/>
      <c r="BD563" s="127"/>
      <c r="BE563" s="127"/>
      <c r="BF563" s="127"/>
      <c r="BG563" s="127"/>
      <c r="BH563" s="127"/>
    </row>
    <row r="564" spans="1:60" x14ac:dyDescent="0.2">
      <c r="A564" s="135" t="s">
        <v>117</v>
      </c>
      <c r="B564" s="136" t="s">
        <v>80</v>
      </c>
      <c r="C564" s="322" t="s">
        <v>81</v>
      </c>
      <c r="D564" s="323"/>
      <c r="E564" s="324"/>
      <c r="F564" s="325"/>
      <c r="G564" s="325">
        <f>SUMIF(AG565:AG574,"&lt;&gt;NOR",G565:G574)</f>
        <v>0</v>
      </c>
      <c r="H564" s="139"/>
      <c r="I564" s="139">
        <f>SUM(I565:I574)</f>
        <v>0</v>
      </c>
      <c r="J564" s="139"/>
      <c r="K564" s="139">
        <f>SUM(K565:K574)</f>
        <v>0</v>
      </c>
      <c r="L564" s="139"/>
      <c r="M564" s="139">
        <f>SUM(M565:M574)</f>
        <v>0</v>
      </c>
      <c r="N564" s="138"/>
      <c r="O564" s="138">
        <f>SUM(O565:O574)</f>
        <v>1.08</v>
      </c>
      <c r="P564" s="138"/>
      <c r="Q564" s="138">
        <f>SUM(Q565:Q574)</f>
        <v>0</v>
      </c>
      <c r="R564" s="139"/>
      <c r="S564" s="139"/>
      <c r="T564" s="140"/>
      <c r="U564" s="134"/>
      <c r="V564" s="134">
        <f>SUM(V565:V574)</f>
        <v>308.44</v>
      </c>
      <c r="W564" s="134"/>
      <c r="X564" s="134"/>
      <c r="Y564" s="134"/>
      <c r="AG564" t="s">
        <v>118</v>
      </c>
    </row>
    <row r="565" spans="1:60" outlineLevel="1" x14ac:dyDescent="0.2">
      <c r="A565" s="141">
        <v>151</v>
      </c>
      <c r="B565" s="142" t="s">
        <v>677</v>
      </c>
      <c r="C565" s="326" t="s">
        <v>678</v>
      </c>
      <c r="D565" s="327" t="s">
        <v>148</v>
      </c>
      <c r="E565" s="328">
        <v>205.9</v>
      </c>
      <c r="F565" s="144"/>
      <c r="G565" s="329">
        <f>ROUND(E565*F565,2)</f>
        <v>0</v>
      </c>
      <c r="H565" s="144"/>
      <c r="I565" s="145">
        <f>ROUND(E565*H565,2)</f>
        <v>0</v>
      </c>
      <c r="J565" s="144"/>
      <c r="K565" s="145">
        <f>ROUND(E565*J565,2)</f>
        <v>0</v>
      </c>
      <c r="L565" s="145">
        <v>21</v>
      </c>
      <c r="M565" s="145">
        <f>G565*(1+L565/100)</f>
        <v>0</v>
      </c>
      <c r="N565" s="143">
        <v>2.1000000000000001E-4</v>
      </c>
      <c r="O565" s="143">
        <f>ROUND(E565*N565,2)</f>
        <v>0.04</v>
      </c>
      <c r="P565" s="143">
        <v>0</v>
      </c>
      <c r="Q565" s="143">
        <f>ROUND(E565*P565,2)</f>
        <v>0</v>
      </c>
      <c r="R565" s="145" t="s">
        <v>666</v>
      </c>
      <c r="S565" s="145" t="s">
        <v>123</v>
      </c>
      <c r="T565" s="146" t="s">
        <v>123</v>
      </c>
      <c r="U565" s="133">
        <v>0.05</v>
      </c>
      <c r="V565" s="133">
        <f>ROUND(E565*U565,2)</f>
        <v>10.3</v>
      </c>
      <c r="W565" s="133"/>
      <c r="X565" s="133" t="s">
        <v>124</v>
      </c>
      <c r="Y565" s="133" t="s">
        <v>125</v>
      </c>
      <c r="Z565" s="127"/>
      <c r="AA565" s="127"/>
      <c r="AB565" s="127"/>
      <c r="AC565" s="127"/>
      <c r="AD565" s="127"/>
      <c r="AE565" s="127"/>
      <c r="AF565" s="127"/>
      <c r="AG565" s="127" t="s">
        <v>679</v>
      </c>
      <c r="AH565" s="127"/>
      <c r="AI565" s="127"/>
      <c r="AJ565" s="127"/>
      <c r="AK565" s="127"/>
      <c r="AL565" s="127"/>
      <c r="AM565" s="127"/>
      <c r="AN565" s="127"/>
      <c r="AO565" s="127"/>
      <c r="AP565" s="127"/>
      <c r="AQ565" s="127"/>
      <c r="AR565" s="127"/>
      <c r="AS565" s="127"/>
      <c r="AT565" s="127"/>
      <c r="AU565" s="127"/>
      <c r="AV565" s="127"/>
      <c r="AW565" s="127"/>
      <c r="AX565" s="127"/>
      <c r="AY565" s="127"/>
      <c r="AZ565" s="127"/>
      <c r="BA565" s="127"/>
      <c r="BB565" s="127"/>
      <c r="BC565" s="127"/>
      <c r="BD565" s="127"/>
      <c r="BE565" s="127"/>
      <c r="BF565" s="127"/>
      <c r="BG565" s="127"/>
      <c r="BH565" s="127"/>
    </row>
    <row r="566" spans="1:60" outlineLevel="2" x14ac:dyDescent="0.2">
      <c r="A566" s="130"/>
      <c r="B566" s="131"/>
      <c r="C566" s="343"/>
      <c r="D566" s="344"/>
      <c r="E566" s="344"/>
      <c r="F566" s="344"/>
      <c r="G566" s="344"/>
      <c r="H566" s="133"/>
      <c r="I566" s="133"/>
      <c r="J566" s="133"/>
      <c r="K566" s="133"/>
      <c r="L566" s="133"/>
      <c r="M566" s="133"/>
      <c r="N566" s="132"/>
      <c r="O566" s="132"/>
      <c r="P566" s="132"/>
      <c r="Q566" s="132"/>
      <c r="R566" s="133"/>
      <c r="S566" s="133"/>
      <c r="T566" s="133"/>
      <c r="U566" s="133"/>
      <c r="V566" s="133"/>
      <c r="W566" s="133"/>
      <c r="X566" s="133"/>
      <c r="Y566" s="133"/>
      <c r="Z566" s="127"/>
      <c r="AA566" s="127"/>
      <c r="AB566" s="127"/>
      <c r="AC566" s="127"/>
      <c r="AD566" s="127"/>
      <c r="AE566" s="127"/>
      <c r="AF566" s="127"/>
      <c r="AG566" s="127" t="s">
        <v>131</v>
      </c>
      <c r="AH566" s="127"/>
      <c r="AI566" s="127"/>
      <c r="AJ566" s="127"/>
      <c r="AK566" s="127"/>
      <c r="AL566" s="127"/>
      <c r="AM566" s="127"/>
      <c r="AN566" s="127"/>
      <c r="AO566" s="127"/>
      <c r="AP566" s="127"/>
      <c r="AQ566" s="127"/>
      <c r="AR566" s="127"/>
      <c r="AS566" s="127"/>
      <c r="AT566" s="127"/>
      <c r="AU566" s="127"/>
      <c r="AV566" s="127"/>
      <c r="AW566" s="127"/>
      <c r="AX566" s="127"/>
      <c r="AY566" s="127"/>
      <c r="AZ566" s="127"/>
      <c r="BA566" s="127"/>
      <c r="BB566" s="127"/>
      <c r="BC566" s="127"/>
      <c r="BD566" s="127"/>
      <c r="BE566" s="127"/>
      <c r="BF566" s="127"/>
      <c r="BG566" s="127"/>
      <c r="BH566" s="127"/>
    </row>
    <row r="567" spans="1:60" ht="22.5" outlineLevel="1" x14ac:dyDescent="0.2">
      <c r="A567" s="141">
        <v>152</v>
      </c>
      <c r="B567" s="142" t="s">
        <v>680</v>
      </c>
      <c r="C567" s="326" t="s">
        <v>681</v>
      </c>
      <c r="D567" s="327" t="s">
        <v>148</v>
      </c>
      <c r="E567" s="328">
        <v>205.9</v>
      </c>
      <c r="F567" s="144"/>
      <c r="G567" s="329">
        <f>ROUND(E567*F567,2)</f>
        <v>0</v>
      </c>
      <c r="H567" s="144"/>
      <c r="I567" s="145">
        <f>ROUND(E567*H567,2)</f>
        <v>0</v>
      </c>
      <c r="J567" s="144"/>
      <c r="K567" s="145">
        <f>ROUND(E567*J567,2)</f>
        <v>0</v>
      </c>
      <c r="L567" s="145">
        <v>21</v>
      </c>
      <c r="M567" s="145">
        <f>G567*(1+L567/100)</f>
        <v>0</v>
      </c>
      <c r="N567" s="143">
        <v>5.0299999999999997E-3</v>
      </c>
      <c r="O567" s="143">
        <f>ROUND(E567*N567,2)</f>
        <v>1.04</v>
      </c>
      <c r="P567" s="143">
        <v>0</v>
      </c>
      <c r="Q567" s="143">
        <f>ROUND(E567*P567,2)</f>
        <v>0</v>
      </c>
      <c r="R567" s="145" t="s">
        <v>666</v>
      </c>
      <c r="S567" s="145" t="s">
        <v>123</v>
      </c>
      <c r="T567" s="146" t="s">
        <v>123</v>
      </c>
      <c r="U567" s="133">
        <v>1.448</v>
      </c>
      <c r="V567" s="133">
        <f>ROUND(E567*U567,2)</f>
        <v>298.14</v>
      </c>
      <c r="W567" s="133"/>
      <c r="X567" s="133" t="s">
        <v>124</v>
      </c>
      <c r="Y567" s="133" t="s">
        <v>125</v>
      </c>
      <c r="Z567" s="127"/>
      <c r="AA567" s="127"/>
      <c r="AB567" s="127"/>
      <c r="AC567" s="127"/>
      <c r="AD567" s="127"/>
      <c r="AE567" s="127"/>
      <c r="AF567" s="127"/>
      <c r="AG567" s="127" t="s">
        <v>343</v>
      </c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127"/>
      <c r="AS567" s="127"/>
      <c r="AT567" s="127"/>
      <c r="AU567" s="127"/>
      <c r="AV567" s="127"/>
      <c r="AW567" s="127"/>
      <c r="AX567" s="127"/>
      <c r="AY567" s="127"/>
      <c r="AZ567" s="127"/>
      <c r="BA567" s="127"/>
      <c r="BB567" s="127"/>
      <c r="BC567" s="127"/>
      <c r="BD567" s="127"/>
      <c r="BE567" s="127"/>
      <c r="BF567" s="127"/>
      <c r="BG567" s="127"/>
      <c r="BH567" s="127"/>
    </row>
    <row r="568" spans="1:60" outlineLevel="2" x14ac:dyDescent="0.2">
      <c r="A568" s="130"/>
      <c r="B568" s="131"/>
      <c r="C568" s="332" t="s">
        <v>682</v>
      </c>
      <c r="D568" s="333"/>
      <c r="E568" s="334">
        <v>205.9</v>
      </c>
      <c r="F568" s="335"/>
      <c r="G568" s="335"/>
      <c r="H568" s="133"/>
      <c r="I568" s="133"/>
      <c r="J568" s="133"/>
      <c r="K568" s="133"/>
      <c r="L568" s="133"/>
      <c r="M568" s="133"/>
      <c r="N568" s="132"/>
      <c r="O568" s="132"/>
      <c r="P568" s="132"/>
      <c r="Q568" s="132"/>
      <c r="R568" s="133"/>
      <c r="S568" s="133"/>
      <c r="T568" s="133"/>
      <c r="U568" s="133"/>
      <c r="V568" s="133"/>
      <c r="W568" s="133"/>
      <c r="X568" s="133"/>
      <c r="Y568" s="133"/>
      <c r="Z568" s="127"/>
      <c r="AA568" s="127"/>
      <c r="AB568" s="127"/>
      <c r="AC568" s="127"/>
      <c r="AD568" s="127"/>
      <c r="AE568" s="127"/>
      <c r="AF568" s="127"/>
      <c r="AG568" s="127" t="s">
        <v>130</v>
      </c>
      <c r="AH568" s="127">
        <v>0</v>
      </c>
      <c r="AI568" s="127"/>
      <c r="AJ568" s="127"/>
      <c r="AK568" s="127"/>
      <c r="AL568" s="127"/>
      <c r="AM568" s="127"/>
      <c r="AN568" s="127"/>
      <c r="AO568" s="127"/>
      <c r="AP568" s="127"/>
      <c r="AQ568" s="127"/>
      <c r="AR568" s="127"/>
      <c r="AS568" s="127"/>
      <c r="AT568" s="127"/>
      <c r="AU568" s="127"/>
      <c r="AV568" s="127"/>
      <c r="AW568" s="127"/>
      <c r="AX568" s="127"/>
      <c r="AY568" s="127"/>
      <c r="AZ568" s="127"/>
      <c r="BA568" s="127"/>
      <c r="BB568" s="127"/>
      <c r="BC568" s="127"/>
      <c r="BD568" s="127"/>
      <c r="BE568" s="127"/>
      <c r="BF568" s="127"/>
      <c r="BG568" s="127"/>
      <c r="BH568" s="127"/>
    </row>
    <row r="569" spans="1:60" outlineLevel="2" x14ac:dyDescent="0.2">
      <c r="A569" s="130"/>
      <c r="B569" s="131"/>
      <c r="C569" s="320"/>
      <c r="D569" s="321"/>
      <c r="E569" s="321"/>
      <c r="F569" s="321"/>
      <c r="G569" s="321"/>
      <c r="H569" s="133"/>
      <c r="I569" s="133"/>
      <c r="J569" s="133"/>
      <c r="K569" s="133"/>
      <c r="L569" s="133"/>
      <c r="M569" s="133"/>
      <c r="N569" s="132"/>
      <c r="O569" s="132"/>
      <c r="P569" s="132"/>
      <c r="Q569" s="132"/>
      <c r="R569" s="133"/>
      <c r="S569" s="133"/>
      <c r="T569" s="133"/>
      <c r="U569" s="133"/>
      <c r="V569" s="133"/>
      <c r="W569" s="133"/>
      <c r="X569" s="133"/>
      <c r="Y569" s="133"/>
      <c r="Z569" s="127"/>
      <c r="AA569" s="127"/>
      <c r="AB569" s="127"/>
      <c r="AC569" s="127"/>
      <c r="AD569" s="127"/>
      <c r="AE569" s="127"/>
      <c r="AF569" s="127"/>
      <c r="AG569" s="127" t="s">
        <v>131</v>
      </c>
      <c r="AH569" s="127"/>
      <c r="AI569" s="127"/>
      <c r="AJ569" s="127"/>
      <c r="AK569" s="127"/>
      <c r="AL569" s="127"/>
      <c r="AM569" s="127"/>
      <c r="AN569" s="127"/>
      <c r="AO569" s="127"/>
      <c r="AP569" s="127"/>
      <c r="AQ569" s="127"/>
      <c r="AR569" s="127"/>
      <c r="AS569" s="127"/>
      <c r="AT569" s="127"/>
      <c r="AU569" s="127"/>
      <c r="AV569" s="127"/>
      <c r="AW569" s="127"/>
      <c r="AX569" s="127"/>
      <c r="AY569" s="127"/>
      <c r="AZ569" s="127"/>
      <c r="BA569" s="127"/>
      <c r="BB569" s="127"/>
      <c r="BC569" s="127"/>
      <c r="BD569" s="127"/>
      <c r="BE569" s="127"/>
      <c r="BF569" s="127"/>
      <c r="BG569" s="127"/>
      <c r="BH569" s="127"/>
    </row>
    <row r="570" spans="1:60" outlineLevel="1" x14ac:dyDescent="0.2">
      <c r="A570" s="141">
        <v>153</v>
      </c>
      <c r="B570" s="142" t="s">
        <v>683</v>
      </c>
      <c r="C570" s="326" t="s">
        <v>684</v>
      </c>
      <c r="D570" s="327" t="s">
        <v>148</v>
      </c>
      <c r="E570" s="328">
        <v>226.49</v>
      </c>
      <c r="F570" s="144"/>
      <c r="G570" s="329">
        <f>ROUND(E570*F570,2)</f>
        <v>0</v>
      </c>
      <c r="H570" s="144"/>
      <c r="I570" s="145">
        <f>ROUND(E570*H570,2)</f>
        <v>0</v>
      </c>
      <c r="J570" s="144"/>
      <c r="K570" s="145">
        <f>ROUND(E570*J570,2)</f>
        <v>0</v>
      </c>
      <c r="L570" s="145">
        <v>21</v>
      </c>
      <c r="M570" s="145">
        <f>G570*(1+L570/100)</f>
        <v>0</v>
      </c>
      <c r="N570" s="143">
        <v>0</v>
      </c>
      <c r="O570" s="143">
        <f>ROUND(E570*N570,2)</f>
        <v>0</v>
      </c>
      <c r="P570" s="143">
        <v>0</v>
      </c>
      <c r="Q570" s="143">
        <f>ROUND(E570*P570,2)</f>
        <v>0</v>
      </c>
      <c r="R570" s="145"/>
      <c r="S570" s="145" t="s">
        <v>315</v>
      </c>
      <c r="T570" s="146" t="s">
        <v>379</v>
      </c>
      <c r="U570" s="133">
        <v>0</v>
      </c>
      <c r="V570" s="133">
        <f>ROUND(E570*U570,2)</f>
        <v>0</v>
      </c>
      <c r="W570" s="133"/>
      <c r="X570" s="133" t="s">
        <v>124</v>
      </c>
      <c r="Y570" s="133" t="s">
        <v>125</v>
      </c>
      <c r="Z570" s="127"/>
      <c r="AA570" s="127"/>
      <c r="AB570" s="127"/>
      <c r="AC570" s="127"/>
      <c r="AD570" s="127"/>
      <c r="AE570" s="127"/>
      <c r="AF570" s="127"/>
      <c r="AG570" s="127" t="s">
        <v>343</v>
      </c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127"/>
      <c r="AS570" s="127"/>
      <c r="AT570" s="127"/>
      <c r="AU570" s="127"/>
      <c r="AV570" s="127"/>
      <c r="AW570" s="127"/>
      <c r="AX570" s="127"/>
      <c r="AY570" s="127"/>
      <c r="AZ570" s="127"/>
      <c r="BA570" s="127"/>
      <c r="BB570" s="127"/>
      <c r="BC570" s="127"/>
      <c r="BD570" s="127"/>
      <c r="BE570" s="127"/>
      <c r="BF570" s="127"/>
      <c r="BG570" s="127"/>
      <c r="BH570" s="127"/>
    </row>
    <row r="571" spans="1:60" outlineLevel="2" x14ac:dyDescent="0.2">
      <c r="A571" s="130"/>
      <c r="B571" s="131"/>
      <c r="C571" s="332" t="s">
        <v>685</v>
      </c>
      <c r="D571" s="333"/>
      <c r="E571" s="334">
        <v>226.49</v>
      </c>
      <c r="F571" s="335"/>
      <c r="G571" s="335"/>
      <c r="H571" s="133"/>
      <c r="I571" s="133"/>
      <c r="J571" s="133"/>
      <c r="K571" s="133"/>
      <c r="L571" s="133"/>
      <c r="M571" s="133"/>
      <c r="N571" s="132"/>
      <c r="O571" s="132"/>
      <c r="P571" s="132"/>
      <c r="Q571" s="132"/>
      <c r="R571" s="133"/>
      <c r="S571" s="133"/>
      <c r="T571" s="133"/>
      <c r="U571" s="133"/>
      <c r="V571" s="133"/>
      <c r="W571" s="133"/>
      <c r="X571" s="133"/>
      <c r="Y571" s="133"/>
      <c r="Z571" s="127"/>
      <c r="AA571" s="127"/>
      <c r="AB571" s="127"/>
      <c r="AC571" s="127"/>
      <c r="AD571" s="127"/>
      <c r="AE571" s="127"/>
      <c r="AF571" s="127"/>
      <c r="AG571" s="127" t="s">
        <v>130</v>
      </c>
      <c r="AH571" s="127">
        <v>0</v>
      </c>
      <c r="AI571" s="127"/>
      <c r="AJ571" s="127"/>
      <c r="AK571" s="127"/>
      <c r="AL571" s="127"/>
      <c r="AM571" s="127"/>
      <c r="AN571" s="127"/>
      <c r="AO571" s="127"/>
      <c r="AP571" s="127"/>
      <c r="AQ571" s="127"/>
      <c r="AR571" s="127"/>
      <c r="AS571" s="127"/>
      <c r="AT571" s="127"/>
      <c r="AU571" s="127"/>
      <c r="AV571" s="127"/>
      <c r="AW571" s="127"/>
      <c r="AX571" s="127"/>
      <c r="AY571" s="127"/>
      <c r="AZ571" s="127"/>
      <c r="BA571" s="127"/>
      <c r="BB571" s="127"/>
      <c r="BC571" s="127"/>
      <c r="BD571" s="127"/>
      <c r="BE571" s="127"/>
      <c r="BF571" s="127"/>
      <c r="BG571" s="127"/>
      <c r="BH571" s="127"/>
    </row>
    <row r="572" spans="1:60" outlineLevel="2" x14ac:dyDescent="0.2">
      <c r="A572" s="130"/>
      <c r="B572" s="131"/>
      <c r="C572" s="320"/>
      <c r="D572" s="321"/>
      <c r="E572" s="321"/>
      <c r="F572" s="321"/>
      <c r="G572" s="321"/>
      <c r="H572" s="133"/>
      <c r="I572" s="133"/>
      <c r="J572" s="133"/>
      <c r="K572" s="133"/>
      <c r="L572" s="133"/>
      <c r="M572" s="133"/>
      <c r="N572" s="132"/>
      <c r="O572" s="132"/>
      <c r="P572" s="132"/>
      <c r="Q572" s="132"/>
      <c r="R572" s="133"/>
      <c r="S572" s="133"/>
      <c r="T572" s="133"/>
      <c r="U572" s="133"/>
      <c r="V572" s="133"/>
      <c r="W572" s="133"/>
      <c r="X572" s="133"/>
      <c r="Y572" s="133"/>
      <c r="Z572" s="127"/>
      <c r="AA572" s="127"/>
      <c r="AB572" s="127"/>
      <c r="AC572" s="127"/>
      <c r="AD572" s="127"/>
      <c r="AE572" s="127"/>
      <c r="AF572" s="127"/>
      <c r="AG572" s="127" t="s">
        <v>131</v>
      </c>
      <c r="AH572" s="127"/>
      <c r="AI572" s="127"/>
      <c r="AJ572" s="127"/>
      <c r="AK572" s="127"/>
      <c r="AL572" s="127"/>
      <c r="AM572" s="127"/>
      <c r="AN572" s="127"/>
      <c r="AO572" s="127"/>
      <c r="AP572" s="127"/>
      <c r="AQ572" s="127"/>
      <c r="AR572" s="127"/>
      <c r="AS572" s="127"/>
      <c r="AT572" s="127"/>
      <c r="AU572" s="127"/>
      <c r="AV572" s="127"/>
      <c r="AW572" s="127"/>
      <c r="AX572" s="127"/>
      <c r="AY572" s="127"/>
      <c r="AZ572" s="127"/>
      <c r="BA572" s="127"/>
      <c r="BB572" s="127"/>
      <c r="BC572" s="127"/>
      <c r="BD572" s="127"/>
      <c r="BE572" s="127"/>
      <c r="BF572" s="127"/>
      <c r="BG572" s="127"/>
      <c r="BH572" s="127"/>
    </row>
    <row r="573" spans="1:60" outlineLevel="1" x14ac:dyDescent="0.2">
      <c r="A573" s="130">
        <v>154</v>
      </c>
      <c r="B573" s="131" t="s">
        <v>686</v>
      </c>
      <c r="C573" s="345" t="s">
        <v>687</v>
      </c>
      <c r="D573" s="346" t="s">
        <v>0</v>
      </c>
      <c r="E573" s="347"/>
      <c r="F573" s="172"/>
      <c r="G573" s="335">
        <f>ROUND(E573*F573,2)</f>
        <v>0</v>
      </c>
      <c r="H573" s="172"/>
      <c r="I573" s="133">
        <f>ROUND(E573*H573,2)</f>
        <v>0</v>
      </c>
      <c r="J573" s="172"/>
      <c r="K573" s="133">
        <f>ROUND(E573*J573,2)</f>
        <v>0</v>
      </c>
      <c r="L573" s="133">
        <v>21</v>
      </c>
      <c r="M573" s="133">
        <f>G573*(1+L573/100)</f>
        <v>0</v>
      </c>
      <c r="N573" s="132">
        <v>0</v>
      </c>
      <c r="O573" s="132">
        <f>ROUND(E573*N573,2)</f>
        <v>0</v>
      </c>
      <c r="P573" s="132">
        <v>0</v>
      </c>
      <c r="Q573" s="132">
        <f>ROUND(E573*P573,2)</f>
        <v>0</v>
      </c>
      <c r="R573" s="133" t="s">
        <v>666</v>
      </c>
      <c r="S573" s="133" t="s">
        <v>123</v>
      </c>
      <c r="T573" s="133" t="s">
        <v>123</v>
      </c>
      <c r="U573" s="133">
        <v>0</v>
      </c>
      <c r="V573" s="133">
        <f>ROUND(E573*U573,2)</f>
        <v>0</v>
      </c>
      <c r="W573" s="133"/>
      <c r="X573" s="133" t="s">
        <v>515</v>
      </c>
      <c r="Y573" s="133" t="s">
        <v>125</v>
      </c>
      <c r="Z573" s="127"/>
      <c r="AA573" s="127"/>
      <c r="AB573" s="127"/>
      <c r="AC573" s="127"/>
      <c r="AD573" s="127"/>
      <c r="AE573" s="127"/>
      <c r="AF573" s="127"/>
      <c r="AG573" s="127" t="s">
        <v>516</v>
      </c>
      <c r="AH573" s="127"/>
      <c r="AI573" s="127"/>
      <c r="AJ573" s="127"/>
      <c r="AK573" s="127"/>
      <c r="AL573" s="127"/>
      <c r="AM573" s="127"/>
      <c r="AN573" s="127"/>
      <c r="AO573" s="127"/>
      <c r="AP573" s="127"/>
      <c r="AQ573" s="127"/>
      <c r="AR573" s="127"/>
      <c r="AS573" s="127"/>
      <c r="AT573" s="127"/>
      <c r="AU573" s="127"/>
      <c r="AV573" s="127"/>
      <c r="AW573" s="127"/>
      <c r="AX573" s="127"/>
      <c r="AY573" s="127"/>
      <c r="AZ573" s="127"/>
      <c r="BA573" s="127"/>
      <c r="BB573" s="127"/>
      <c r="BC573" s="127"/>
      <c r="BD573" s="127"/>
      <c r="BE573" s="127"/>
      <c r="BF573" s="127"/>
      <c r="BG573" s="127"/>
      <c r="BH573" s="127"/>
    </row>
    <row r="574" spans="1:60" outlineLevel="2" x14ac:dyDescent="0.2">
      <c r="A574" s="130"/>
      <c r="B574" s="131"/>
      <c r="C574" s="320"/>
      <c r="D574" s="321"/>
      <c r="E574" s="321"/>
      <c r="F574" s="321"/>
      <c r="G574" s="321"/>
      <c r="H574" s="133"/>
      <c r="I574" s="133"/>
      <c r="J574" s="133"/>
      <c r="K574" s="133"/>
      <c r="L574" s="133"/>
      <c r="M574" s="133"/>
      <c r="N574" s="132"/>
      <c r="O574" s="132"/>
      <c r="P574" s="132"/>
      <c r="Q574" s="132"/>
      <c r="R574" s="133"/>
      <c r="S574" s="133"/>
      <c r="T574" s="133"/>
      <c r="U574" s="133"/>
      <c r="V574" s="133"/>
      <c r="W574" s="133"/>
      <c r="X574" s="133"/>
      <c r="Y574" s="133"/>
      <c r="Z574" s="127"/>
      <c r="AA574" s="127"/>
      <c r="AB574" s="127"/>
      <c r="AC574" s="127"/>
      <c r="AD574" s="127"/>
      <c r="AE574" s="127"/>
      <c r="AF574" s="127"/>
      <c r="AG574" s="127" t="s">
        <v>131</v>
      </c>
      <c r="AH574" s="127"/>
      <c r="AI574" s="127"/>
      <c r="AJ574" s="127"/>
      <c r="AK574" s="127"/>
      <c r="AL574" s="127"/>
      <c r="AM574" s="127"/>
      <c r="AN574" s="127"/>
      <c r="AO574" s="127"/>
      <c r="AP574" s="127"/>
      <c r="AQ574" s="127"/>
      <c r="AR574" s="127"/>
      <c r="AS574" s="127"/>
      <c r="AT574" s="127"/>
      <c r="AU574" s="127"/>
      <c r="AV574" s="127"/>
      <c r="AW574" s="127"/>
      <c r="AX574" s="127"/>
      <c r="AY574" s="127"/>
      <c r="AZ574" s="127"/>
      <c r="BA574" s="127"/>
      <c r="BB574" s="127"/>
      <c r="BC574" s="127"/>
      <c r="BD574" s="127"/>
      <c r="BE574" s="127"/>
      <c r="BF574" s="127"/>
      <c r="BG574" s="127"/>
      <c r="BH574" s="127"/>
    </row>
    <row r="575" spans="1:60" x14ac:dyDescent="0.2">
      <c r="A575" s="135" t="s">
        <v>117</v>
      </c>
      <c r="B575" s="136" t="s">
        <v>82</v>
      </c>
      <c r="C575" s="322" t="s">
        <v>83</v>
      </c>
      <c r="D575" s="323"/>
      <c r="E575" s="324"/>
      <c r="F575" s="325"/>
      <c r="G575" s="325">
        <f>SUMIF(AG576:AG580,"&lt;&gt;NOR",G576:G580)</f>
        <v>0</v>
      </c>
      <c r="H575" s="139"/>
      <c r="I575" s="139">
        <f>SUM(I576:I580)</f>
        <v>0</v>
      </c>
      <c r="J575" s="139"/>
      <c r="K575" s="139">
        <f>SUM(K576:K580)</f>
        <v>0</v>
      </c>
      <c r="L575" s="139"/>
      <c r="M575" s="139">
        <f>SUM(M576:M580)</f>
        <v>0</v>
      </c>
      <c r="N575" s="138"/>
      <c r="O575" s="138">
        <f>SUM(O576:O580)</f>
        <v>7.0000000000000007E-2</v>
      </c>
      <c r="P575" s="138"/>
      <c r="Q575" s="138">
        <f>SUM(Q576:Q580)</f>
        <v>0</v>
      </c>
      <c r="R575" s="139"/>
      <c r="S575" s="139"/>
      <c r="T575" s="140"/>
      <c r="U575" s="134"/>
      <c r="V575" s="134">
        <f>SUM(V576:V580)</f>
        <v>70.069999999999993</v>
      </c>
      <c r="W575" s="134"/>
      <c r="X575" s="134"/>
      <c r="Y575" s="134"/>
      <c r="AG575" t="s">
        <v>118</v>
      </c>
    </row>
    <row r="576" spans="1:60" ht="33.75" outlineLevel="1" x14ac:dyDescent="0.2">
      <c r="A576" s="141">
        <v>155</v>
      </c>
      <c r="B576" s="142" t="s">
        <v>688</v>
      </c>
      <c r="C576" s="326" t="s">
        <v>689</v>
      </c>
      <c r="D576" s="327" t="s">
        <v>148</v>
      </c>
      <c r="E576" s="328">
        <v>147.52000000000001</v>
      </c>
      <c r="F576" s="144"/>
      <c r="G576" s="329">
        <f>ROUND(E576*F576,2)</f>
        <v>0</v>
      </c>
      <c r="H576" s="144"/>
      <c r="I576" s="145">
        <f>ROUND(E576*H576,2)</f>
        <v>0</v>
      </c>
      <c r="J576" s="144"/>
      <c r="K576" s="145">
        <f>ROUND(E576*J576,2)</f>
        <v>0</v>
      </c>
      <c r="L576" s="145">
        <v>21</v>
      </c>
      <c r="M576" s="145">
        <f>G576*(1+L576/100)</f>
        <v>0</v>
      </c>
      <c r="N576" s="143">
        <v>4.8000000000000001E-4</v>
      </c>
      <c r="O576" s="143">
        <f>ROUND(E576*N576,2)</f>
        <v>7.0000000000000007E-2</v>
      </c>
      <c r="P576" s="143">
        <v>0</v>
      </c>
      <c r="Q576" s="143">
        <f>ROUND(E576*P576,2)</f>
        <v>0</v>
      </c>
      <c r="R576" s="145" t="s">
        <v>690</v>
      </c>
      <c r="S576" s="145" t="s">
        <v>123</v>
      </c>
      <c r="T576" s="146" t="s">
        <v>123</v>
      </c>
      <c r="U576" s="133">
        <v>0.47499999999999998</v>
      </c>
      <c r="V576" s="133">
        <f>ROUND(E576*U576,2)</f>
        <v>70.069999999999993</v>
      </c>
      <c r="W576" s="133"/>
      <c r="X576" s="133" t="s">
        <v>124</v>
      </c>
      <c r="Y576" s="133" t="s">
        <v>125</v>
      </c>
      <c r="Z576" s="127"/>
      <c r="AA576" s="127"/>
      <c r="AB576" s="127"/>
      <c r="AC576" s="127"/>
      <c r="AD576" s="127"/>
      <c r="AE576" s="127"/>
      <c r="AF576" s="127"/>
      <c r="AG576" s="127" t="s">
        <v>126</v>
      </c>
      <c r="AH576" s="127"/>
      <c r="AI576" s="127"/>
      <c r="AJ576" s="127"/>
      <c r="AK576" s="127"/>
      <c r="AL576" s="127"/>
      <c r="AM576" s="127"/>
      <c r="AN576" s="127"/>
      <c r="AO576" s="127"/>
      <c r="AP576" s="127"/>
      <c r="AQ576" s="127"/>
      <c r="AR576" s="127"/>
      <c r="AS576" s="127"/>
      <c r="AT576" s="127"/>
      <c r="AU576" s="127"/>
      <c r="AV576" s="127"/>
      <c r="AW576" s="127"/>
      <c r="AX576" s="127"/>
      <c r="AY576" s="127"/>
      <c r="AZ576" s="127"/>
      <c r="BA576" s="127"/>
      <c r="BB576" s="127"/>
      <c r="BC576" s="127"/>
      <c r="BD576" s="127"/>
      <c r="BE576" s="127"/>
      <c r="BF576" s="127"/>
      <c r="BG576" s="127"/>
      <c r="BH576" s="127"/>
    </row>
    <row r="577" spans="1:60" ht="33.75" outlineLevel="2" x14ac:dyDescent="0.2">
      <c r="A577" s="130"/>
      <c r="B577" s="131"/>
      <c r="C577" s="332" t="s">
        <v>691</v>
      </c>
      <c r="D577" s="333"/>
      <c r="E577" s="334">
        <v>74.47</v>
      </c>
      <c r="F577" s="335"/>
      <c r="G577" s="335"/>
      <c r="H577" s="133"/>
      <c r="I577" s="133"/>
      <c r="J577" s="133"/>
      <c r="K577" s="133"/>
      <c r="L577" s="133"/>
      <c r="M577" s="133"/>
      <c r="N577" s="132"/>
      <c r="O577" s="132"/>
      <c r="P577" s="132"/>
      <c r="Q577" s="132"/>
      <c r="R577" s="133"/>
      <c r="S577" s="133"/>
      <c r="T577" s="133"/>
      <c r="U577" s="133"/>
      <c r="V577" s="133"/>
      <c r="W577" s="133"/>
      <c r="X577" s="133"/>
      <c r="Y577" s="133"/>
      <c r="Z577" s="127"/>
      <c r="AA577" s="127"/>
      <c r="AB577" s="127"/>
      <c r="AC577" s="127"/>
      <c r="AD577" s="127"/>
      <c r="AE577" s="127"/>
      <c r="AF577" s="127"/>
      <c r="AG577" s="127" t="s">
        <v>130</v>
      </c>
      <c r="AH577" s="127">
        <v>0</v>
      </c>
      <c r="AI577" s="127"/>
      <c r="AJ577" s="127"/>
      <c r="AK577" s="127"/>
      <c r="AL577" s="127"/>
      <c r="AM577" s="127"/>
      <c r="AN577" s="127"/>
      <c r="AO577" s="127"/>
      <c r="AP577" s="127"/>
      <c r="AQ577" s="127"/>
      <c r="AR577" s="127"/>
      <c r="AS577" s="127"/>
      <c r="AT577" s="127"/>
      <c r="AU577" s="127"/>
      <c r="AV577" s="127"/>
      <c r="AW577" s="127"/>
      <c r="AX577" s="127"/>
      <c r="AY577" s="127"/>
      <c r="AZ577" s="127"/>
      <c r="BA577" s="127"/>
      <c r="BB577" s="127"/>
      <c r="BC577" s="127"/>
      <c r="BD577" s="127"/>
      <c r="BE577" s="127"/>
      <c r="BF577" s="127"/>
      <c r="BG577" s="127"/>
      <c r="BH577" s="127"/>
    </row>
    <row r="578" spans="1:60" outlineLevel="3" x14ac:dyDescent="0.2">
      <c r="A578" s="130"/>
      <c r="B578" s="131"/>
      <c r="C578" s="332" t="s">
        <v>692</v>
      </c>
      <c r="D578" s="333"/>
      <c r="E578" s="334">
        <v>6.05</v>
      </c>
      <c r="F578" s="335"/>
      <c r="G578" s="335"/>
      <c r="H578" s="133"/>
      <c r="I578" s="133"/>
      <c r="J578" s="133"/>
      <c r="K578" s="133"/>
      <c r="L578" s="133"/>
      <c r="M578" s="133"/>
      <c r="N578" s="132"/>
      <c r="O578" s="132"/>
      <c r="P578" s="132"/>
      <c r="Q578" s="132"/>
      <c r="R578" s="133"/>
      <c r="S578" s="133"/>
      <c r="T578" s="133"/>
      <c r="U578" s="133"/>
      <c r="V578" s="133"/>
      <c r="W578" s="133"/>
      <c r="X578" s="133"/>
      <c r="Y578" s="133"/>
      <c r="Z578" s="127"/>
      <c r="AA578" s="127"/>
      <c r="AB578" s="127"/>
      <c r="AC578" s="127"/>
      <c r="AD578" s="127"/>
      <c r="AE578" s="127"/>
      <c r="AF578" s="127"/>
      <c r="AG578" s="127" t="s">
        <v>130</v>
      </c>
      <c r="AH578" s="127">
        <v>0</v>
      </c>
      <c r="AI578" s="127"/>
      <c r="AJ578" s="127"/>
      <c r="AK578" s="127"/>
      <c r="AL578" s="127"/>
      <c r="AM578" s="127"/>
      <c r="AN578" s="127"/>
      <c r="AO578" s="127"/>
      <c r="AP578" s="127"/>
      <c r="AQ578" s="127"/>
      <c r="AR578" s="127"/>
      <c r="AS578" s="127"/>
      <c r="AT578" s="127"/>
      <c r="AU578" s="127"/>
      <c r="AV578" s="127"/>
      <c r="AW578" s="127"/>
      <c r="AX578" s="127"/>
      <c r="AY578" s="127"/>
      <c r="AZ578" s="127"/>
      <c r="BA578" s="127"/>
      <c r="BB578" s="127"/>
      <c r="BC578" s="127"/>
      <c r="BD578" s="127"/>
      <c r="BE578" s="127"/>
      <c r="BF578" s="127"/>
      <c r="BG578" s="127"/>
      <c r="BH578" s="127"/>
    </row>
    <row r="579" spans="1:60" outlineLevel="3" x14ac:dyDescent="0.2">
      <c r="A579" s="130"/>
      <c r="B579" s="131"/>
      <c r="C579" s="332" t="s">
        <v>693</v>
      </c>
      <c r="D579" s="333"/>
      <c r="E579" s="334">
        <v>67</v>
      </c>
      <c r="F579" s="335"/>
      <c r="G579" s="335"/>
      <c r="H579" s="133"/>
      <c r="I579" s="133"/>
      <c r="J579" s="133"/>
      <c r="K579" s="133"/>
      <c r="L579" s="133"/>
      <c r="M579" s="133"/>
      <c r="N579" s="132"/>
      <c r="O579" s="132"/>
      <c r="P579" s="132"/>
      <c r="Q579" s="132"/>
      <c r="R579" s="133"/>
      <c r="S579" s="133"/>
      <c r="T579" s="133"/>
      <c r="U579" s="133"/>
      <c r="V579" s="133"/>
      <c r="W579" s="133"/>
      <c r="X579" s="133"/>
      <c r="Y579" s="133"/>
      <c r="Z579" s="127"/>
      <c r="AA579" s="127"/>
      <c r="AB579" s="127"/>
      <c r="AC579" s="127"/>
      <c r="AD579" s="127"/>
      <c r="AE579" s="127"/>
      <c r="AF579" s="127"/>
      <c r="AG579" s="127" t="s">
        <v>130</v>
      </c>
      <c r="AH579" s="127">
        <v>0</v>
      </c>
      <c r="AI579" s="127"/>
      <c r="AJ579" s="127"/>
      <c r="AK579" s="127"/>
      <c r="AL579" s="127"/>
      <c r="AM579" s="127"/>
      <c r="AN579" s="127"/>
      <c r="AO579" s="127"/>
      <c r="AP579" s="127"/>
      <c r="AQ579" s="127"/>
      <c r="AR579" s="127"/>
      <c r="AS579" s="127"/>
      <c r="AT579" s="127"/>
      <c r="AU579" s="127"/>
      <c r="AV579" s="127"/>
      <c r="AW579" s="127"/>
      <c r="AX579" s="127"/>
      <c r="AY579" s="127"/>
      <c r="AZ579" s="127"/>
      <c r="BA579" s="127"/>
      <c r="BB579" s="127"/>
      <c r="BC579" s="127"/>
      <c r="BD579" s="127"/>
      <c r="BE579" s="127"/>
      <c r="BF579" s="127"/>
      <c r="BG579" s="127"/>
      <c r="BH579" s="127"/>
    </row>
    <row r="580" spans="1:60" outlineLevel="2" x14ac:dyDescent="0.2">
      <c r="A580" s="130"/>
      <c r="B580" s="131"/>
      <c r="C580" s="320"/>
      <c r="D580" s="321"/>
      <c r="E580" s="321"/>
      <c r="F580" s="321"/>
      <c r="G580" s="321"/>
      <c r="H580" s="133"/>
      <c r="I580" s="133"/>
      <c r="J580" s="133"/>
      <c r="K580" s="133"/>
      <c r="L580" s="133"/>
      <c r="M580" s="133"/>
      <c r="N580" s="132"/>
      <c r="O580" s="132"/>
      <c r="P580" s="132"/>
      <c r="Q580" s="132"/>
      <c r="R580" s="133"/>
      <c r="S580" s="133"/>
      <c r="T580" s="133"/>
      <c r="U580" s="133"/>
      <c r="V580" s="133"/>
      <c r="W580" s="133"/>
      <c r="X580" s="133"/>
      <c r="Y580" s="133"/>
      <c r="Z580" s="127"/>
      <c r="AA580" s="127"/>
      <c r="AB580" s="127"/>
      <c r="AC580" s="127"/>
      <c r="AD580" s="127"/>
      <c r="AE580" s="127"/>
      <c r="AF580" s="127"/>
      <c r="AG580" s="127" t="s">
        <v>131</v>
      </c>
      <c r="AH580" s="127"/>
      <c r="AI580" s="127"/>
      <c r="AJ580" s="127"/>
      <c r="AK580" s="127"/>
      <c r="AL580" s="127"/>
      <c r="AM580" s="127"/>
      <c r="AN580" s="127"/>
      <c r="AO580" s="127"/>
      <c r="AP580" s="127"/>
      <c r="AQ580" s="127"/>
      <c r="AR580" s="127"/>
      <c r="AS580" s="127"/>
      <c r="AT580" s="127"/>
      <c r="AU580" s="127"/>
      <c r="AV580" s="127"/>
      <c r="AW580" s="127"/>
      <c r="AX580" s="127"/>
      <c r="AY580" s="127"/>
      <c r="AZ580" s="127"/>
      <c r="BA580" s="127"/>
      <c r="BB580" s="127"/>
      <c r="BC580" s="127"/>
      <c r="BD580" s="127"/>
      <c r="BE580" s="127"/>
      <c r="BF580" s="127"/>
      <c r="BG580" s="127"/>
      <c r="BH580" s="127"/>
    </row>
    <row r="581" spans="1:60" x14ac:dyDescent="0.2">
      <c r="A581" s="135" t="s">
        <v>117</v>
      </c>
      <c r="B581" s="136" t="s">
        <v>84</v>
      </c>
      <c r="C581" s="322" t="s">
        <v>85</v>
      </c>
      <c r="D581" s="323"/>
      <c r="E581" s="324"/>
      <c r="F581" s="325"/>
      <c r="G581" s="325">
        <f>SUMIF(AG582:AG590,"&lt;&gt;NOR",G582:G590)</f>
        <v>0</v>
      </c>
      <c r="H581" s="139"/>
      <c r="I581" s="139">
        <f>SUM(I582:I590)</f>
        <v>0</v>
      </c>
      <c r="J581" s="139"/>
      <c r="K581" s="139">
        <f>SUM(K582:K590)</f>
        <v>0</v>
      </c>
      <c r="L581" s="139"/>
      <c r="M581" s="139">
        <f>SUM(M582:M590)</f>
        <v>0</v>
      </c>
      <c r="N581" s="138"/>
      <c r="O581" s="138">
        <f>SUM(O582:O590)</f>
        <v>0.14000000000000001</v>
      </c>
      <c r="P581" s="138"/>
      <c r="Q581" s="138">
        <f>SUM(Q582:Q590)</f>
        <v>0</v>
      </c>
      <c r="R581" s="139"/>
      <c r="S581" s="139"/>
      <c r="T581" s="140"/>
      <c r="U581" s="134"/>
      <c r="V581" s="134">
        <f>SUM(V582:V590)</f>
        <v>81.69</v>
      </c>
      <c r="W581" s="134"/>
      <c r="X581" s="134"/>
      <c r="Y581" s="134"/>
      <c r="AG581" t="s">
        <v>118</v>
      </c>
    </row>
    <row r="582" spans="1:60" outlineLevel="1" x14ac:dyDescent="0.2">
      <c r="A582" s="141">
        <v>156</v>
      </c>
      <c r="B582" s="142" t="s">
        <v>694</v>
      </c>
      <c r="C582" s="326" t="s">
        <v>695</v>
      </c>
      <c r="D582" s="327" t="s">
        <v>148</v>
      </c>
      <c r="E582" s="328">
        <v>607.85159999999996</v>
      </c>
      <c r="F582" s="144"/>
      <c r="G582" s="329">
        <f>ROUND(E582*F582,2)</f>
        <v>0</v>
      </c>
      <c r="H582" s="144"/>
      <c r="I582" s="145">
        <f>ROUND(E582*H582,2)</f>
        <v>0</v>
      </c>
      <c r="J582" s="144"/>
      <c r="K582" s="145">
        <f>ROUND(E582*J582,2)</f>
        <v>0</v>
      </c>
      <c r="L582" s="145">
        <v>21</v>
      </c>
      <c r="M582" s="145">
        <f>G582*(1+L582/100)</f>
        <v>0</v>
      </c>
      <c r="N582" s="143">
        <v>6.9999999999999994E-5</v>
      </c>
      <c r="O582" s="143">
        <f>ROUND(E582*N582,2)</f>
        <v>0.04</v>
      </c>
      <c r="P582" s="143">
        <v>0</v>
      </c>
      <c r="Q582" s="143">
        <f>ROUND(E582*P582,2)</f>
        <v>0</v>
      </c>
      <c r="R582" s="145" t="s">
        <v>696</v>
      </c>
      <c r="S582" s="145" t="s">
        <v>123</v>
      </c>
      <c r="T582" s="146" t="s">
        <v>123</v>
      </c>
      <c r="U582" s="133">
        <v>3.2480000000000002E-2</v>
      </c>
      <c r="V582" s="133">
        <f>ROUND(E582*U582,2)</f>
        <v>19.739999999999998</v>
      </c>
      <c r="W582" s="133"/>
      <c r="X582" s="133" t="s">
        <v>124</v>
      </c>
      <c r="Y582" s="133" t="s">
        <v>125</v>
      </c>
      <c r="Z582" s="127"/>
      <c r="AA582" s="127"/>
      <c r="AB582" s="127"/>
      <c r="AC582" s="127"/>
      <c r="AD582" s="127"/>
      <c r="AE582" s="127"/>
      <c r="AF582" s="127"/>
      <c r="AG582" s="127" t="s">
        <v>679</v>
      </c>
      <c r="AH582" s="127"/>
      <c r="AI582" s="127"/>
      <c r="AJ582" s="127"/>
      <c r="AK582" s="127"/>
      <c r="AL582" s="127"/>
      <c r="AM582" s="127"/>
      <c r="AN582" s="127"/>
      <c r="AO582" s="127"/>
      <c r="AP582" s="127"/>
      <c r="AQ582" s="127"/>
      <c r="AR582" s="127"/>
      <c r="AS582" s="127"/>
      <c r="AT582" s="127"/>
      <c r="AU582" s="127"/>
      <c r="AV582" s="127"/>
      <c r="AW582" s="127"/>
      <c r="AX582" s="127"/>
      <c r="AY582" s="127"/>
      <c r="AZ582" s="127"/>
      <c r="BA582" s="127"/>
      <c r="BB582" s="127"/>
      <c r="BC582" s="127"/>
      <c r="BD582" s="127"/>
      <c r="BE582" s="127"/>
      <c r="BF582" s="127"/>
      <c r="BG582" s="127"/>
      <c r="BH582" s="127"/>
    </row>
    <row r="583" spans="1:60" outlineLevel="2" x14ac:dyDescent="0.2">
      <c r="A583" s="130"/>
      <c r="B583" s="131"/>
      <c r="C583" s="332" t="s">
        <v>697</v>
      </c>
      <c r="D583" s="333"/>
      <c r="E583" s="334">
        <v>607.85159999999996</v>
      </c>
      <c r="F583" s="335"/>
      <c r="G583" s="335"/>
      <c r="H583" s="133"/>
      <c r="I583" s="133"/>
      <c r="J583" s="133"/>
      <c r="K583" s="133"/>
      <c r="L583" s="133"/>
      <c r="M583" s="133"/>
      <c r="N583" s="132"/>
      <c r="O583" s="132"/>
      <c r="P583" s="132"/>
      <c r="Q583" s="132"/>
      <c r="R583" s="133"/>
      <c r="S583" s="133"/>
      <c r="T583" s="133"/>
      <c r="U583" s="133"/>
      <c r="V583" s="133"/>
      <c r="W583" s="133"/>
      <c r="X583" s="133"/>
      <c r="Y583" s="133"/>
      <c r="Z583" s="127"/>
      <c r="AA583" s="127"/>
      <c r="AB583" s="127"/>
      <c r="AC583" s="127"/>
      <c r="AD583" s="127"/>
      <c r="AE583" s="127"/>
      <c r="AF583" s="127"/>
      <c r="AG583" s="127" t="s">
        <v>130</v>
      </c>
      <c r="AH583" s="127">
        <v>0</v>
      </c>
      <c r="AI583" s="127"/>
      <c r="AJ583" s="127"/>
      <c r="AK583" s="127"/>
      <c r="AL583" s="127"/>
      <c r="AM583" s="127"/>
      <c r="AN583" s="127"/>
      <c r="AO583" s="127"/>
      <c r="AP583" s="127"/>
      <c r="AQ583" s="127"/>
      <c r="AR583" s="127"/>
      <c r="AS583" s="127"/>
      <c r="AT583" s="127"/>
      <c r="AU583" s="127"/>
      <c r="AV583" s="127"/>
      <c r="AW583" s="127"/>
      <c r="AX583" s="127"/>
      <c r="AY583" s="127"/>
      <c r="AZ583" s="127"/>
      <c r="BA583" s="127"/>
      <c r="BB583" s="127"/>
      <c r="BC583" s="127"/>
      <c r="BD583" s="127"/>
      <c r="BE583" s="127"/>
      <c r="BF583" s="127"/>
      <c r="BG583" s="127"/>
      <c r="BH583" s="127"/>
    </row>
    <row r="584" spans="1:60" outlineLevel="2" x14ac:dyDescent="0.2">
      <c r="A584" s="130"/>
      <c r="B584" s="131"/>
      <c r="C584" s="320"/>
      <c r="D584" s="321"/>
      <c r="E584" s="321"/>
      <c r="F584" s="321"/>
      <c r="G584" s="321"/>
      <c r="H584" s="133"/>
      <c r="I584" s="133"/>
      <c r="J584" s="133"/>
      <c r="K584" s="133"/>
      <c r="L584" s="133"/>
      <c r="M584" s="133"/>
      <c r="N584" s="132"/>
      <c r="O584" s="132"/>
      <c r="P584" s="132"/>
      <c r="Q584" s="132"/>
      <c r="R584" s="133"/>
      <c r="S584" s="133"/>
      <c r="T584" s="133"/>
      <c r="U584" s="133"/>
      <c r="V584" s="133"/>
      <c r="W584" s="133"/>
      <c r="X584" s="133"/>
      <c r="Y584" s="133"/>
      <c r="Z584" s="127"/>
      <c r="AA584" s="127"/>
      <c r="AB584" s="127"/>
      <c r="AC584" s="127"/>
      <c r="AD584" s="127"/>
      <c r="AE584" s="127"/>
      <c r="AF584" s="127"/>
      <c r="AG584" s="127" t="s">
        <v>131</v>
      </c>
      <c r="AH584" s="127"/>
      <c r="AI584" s="127"/>
      <c r="AJ584" s="127"/>
      <c r="AK584" s="127"/>
      <c r="AL584" s="127"/>
      <c r="AM584" s="127"/>
      <c r="AN584" s="127"/>
      <c r="AO584" s="127"/>
      <c r="AP584" s="127"/>
      <c r="AQ584" s="127"/>
      <c r="AR584" s="127"/>
      <c r="AS584" s="127"/>
      <c r="AT584" s="127"/>
      <c r="AU584" s="127"/>
      <c r="AV584" s="127"/>
      <c r="AW584" s="127"/>
      <c r="AX584" s="127"/>
      <c r="AY584" s="127"/>
      <c r="AZ584" s="127"/>
      <c r="BA584" s="127"/>
      <c r="BB584" s="127"/>
      <c r="BC584" s="127"/>
      <c r="BD584" s="127"/>
      <c r="BE584" s="127"/>
      <c r="BF584" s="127"/>
      <c r="BG584" s="127"/>
      <c r="BH584" s="127"/>
    </row>
    <row r="585" spans="1:60" ht="22.5" outlineLevel="1" x14ac:dyDescent="0.2">
      <c r="A585" s="141">
        <v>157</v>
      </c>
      <c r="B585" s="142" t="s">
        <v>698</v>
      </c>
      <c r="C585" s="326" t="s">
        <v>699</v>
      </c>
      <c r="D585" s="327" t="s">
        <v>148</v>
      </c>
      <c r="E585" s="328">
        <v>607.85159999999996</v>
      </c>
      <c r="F585" s="144"/>
      <c r="G585" s="329">
        <f>ROUND(E585*F585,2)</f>
        <v>0</v>
      </c>
      <c r="H585" s="144"/>
      <c r="I585" s="145">
        <f>ROUND(E585*H585,2)</f>
        <v>0</v>
      </c>
      <c r="J585" s="144"/>
      <c r="K585" s="145">
        <f>ROUND(E585*J585,2)</f>
        <v>0</v>
      </c>
      <c r="L585" s="145">
        <v>21</v>
      </c>
      <c r="M585" s="145">
        <f>G585*(1+L585/100)</f>
        <v>0</v>
      </c>
      <c r="N585" s="143">
        <v>1.6000000000000001E-4</v>
      </c>
      <c r="O585" s="143">
        <f>ROUND(E585*N585,2)</f>
        <v>0.1</v>
      </c>
      <c r="P585" s="143">
        <v>0</v>
      </c>
      <c r="Q585" s="143">
        <f>ROUND(E585*P585,2)</f>
        <v>0</v>
      </c>
      <c r="R585" s="145" t="s">
        <v>696</v>
      </c>
      <c r="S585" s="145" t="s">
        <v>123</v>
      </c>
      <c r="T585" s="146" t="s">
        <v>123</v>
      </c>
      <c r="U585" s="133">
        <v>0.10191</v>
      </c>
      <c r="V585" s="133">
        <f>ROUND(E585*U585,2)</f>
        <v>61.95</v>
      </c>
      <c r="W585" s="133"/>
      <c r="X585" s="133" t="s">
        <v>124</v>
      </c>
      <c r="Y585" s="133" t="s">
        <v>125</v>
      </c>
      <c r="Z585" s="127"/>
      <c r="AA585" s="127"/>
      <c r="AB585" s="127"/>
      <c r="AC585" s="127"/>
      <c r="AD585" s="127"/>
      <c r="AE585" s="127"/>
      <c r="AF585" s="127"/>
      <c r="AG585" s="127" t="s">
        <v>679</v>
      </c>
      <c r="AH585" s="127"/>
      <c r="AI585" s="127"/>
      <c r="AJ585" s="127"/>
      <c r="AK585" s="127"/>
      <c r="AL585" s="127"/>
      <c r="AM585" s="127"/>
      <c r="AN585" s="127"/>
      <c r="AO585" s="127"/>
      <c r="AP585" s="127"/>
      <c r="AQ585" s="127"/>
      <c r="AR585" s="127"/>
      <c r="AS585" s="127"/>
      <c r="AT585" s="127"/>
      <c r="AU585" s="127"/>
      <c r="AV585" s="127"/>
      <c r="AW585" s="127"/>
      <c r="AX585" s="127"/>
      <c r="AY585" s="127"/>
      <c r="AZ585" s="127"/>
      <c r="BA585" s="127"/>
      <c r="BB585" s="127"/>
      <c r="BC585" s="127"/>
      <c r="BD585" s="127"/>
      <c r="BE585" s="127"/>
      <c r="BF585" s="127"/>
      <c r="BG585" s="127"/>
      <c r="BH585" s="127"/>
    </row>
    <row r="586" spans="1:60" outlineLevel="2" x14ac:dyDescent="0.2">
      <c r="A586" s="130"/>
      <c r="B586" s="131"/>
      <c r="C586" s="332" t="s">
        <v>700</v>
      </c>
      <c r="D586" s="333"/>
      <c r="E586" s="334"/>
      <c r="F586" s="335"/>
      <c r="G586" s="335"/>
      <c r="H586" s="133"/>
      <c r="I586" s="133"/>
      <c r="J586" s="133"/>
      <c r="K586" s="133"/>
      <c r="L586" s="133"/>
      <c r="M586" s="133"/>
      <c r="N586" s="132"/>
      <c r="O586" s="132"/>
      <c r="P586" s="132"/>
      <c r="Q586" s="132"/>
      <c r="R586" s="133"/>
      <c r="S586" s="133"/>
      <c r="T586" s="133"/>
      <c r="U586" s="133"/>
      <c r="V586" s="133"/>
      <c r="W586" s="133"/>
      <c r="X586" s="133"/>
      <c r="Y586" s="133"/>
      <c r="Z586" s="127"/>
      <c r="AA586" s="127"/>
      <c r="AB586" s="127"/>
      <c r="AC586" s="127"/>
      <c r="AD586" s="127"/>
      <c r="AE586" s="127"/>
      <c r="AF586" s="127"/>
      <c r="AG586" s="127" t="s">
        <v>130</v>
      </c>
      <c r="AH586" s="127">
        <v>0</v>
      </c>
      <c r="AI586" s="127"/>
      <c r="AJ586" s="127"/>
      <c r="AK586" s="127"/>
      <c r="AL586" s="127"/>
      <c r="AM586" s="127"/>
      <c r="AN586" s="127"/>
      <c r="AO586" s="127"/>
      <c r="AP586" s="127"/>
      <c r="AQ586" s="127"/>
      <c r="AR586" s="127"/>
      <c r="AS586" s="127"/>
      <c r="AT586" s="127"/>
      <c r="AU586" s="127"/>
      <c r="AV586" s="127"/>
      <c r="AW586" s="127"/>
      <c r="AX586" s="127"/>
      <c r="AY586" s="127"/>
      <c r="AZ586" s="127"/>
      <c r="BA586" s="127"/>
      <c r="BB586" s="127"/>
      <c r="BC586" s="127"/>
      <c r="BD586" s="127"/>
      <c r="BE586" s="127"/>
      <c r="BF586" s="127"/>
      <c r="BG586" s="127"/>
      <c r="BH586" s="127"/>
    </row>
    <row r="587" spans="1:60" ht="45" outlineLevel="3" x14ac:dyDescent="0.2">
      <c r="A587" s="130"/>
      <c r="B587" s="131"/>
      <c r="C587" s="332" t="s">
        <v>701</v>
      </c>
      <c r="D587" s="333"/>
      <c r="E587" s="334">
        <v>624.4316</v>
      </c>
      <c r="F587" s="335"/>
      <c r="G587" s="335"/>
      <c r="H587" s="133"/>
      <c r="I587" s="133"/>
      <c r="J587" s="133"/>
      <c r="K587" s="133"/>
      <c r="L587" s="133"/>
      <c r="M587" s="133"/>
      <c r="N587" s="132"/>
      <c r="O587" s="132"/>
      <c r="P587" s="132"/>
      <c r="Q587" s="132"/>
      <c r="R587" s="133"/>
      <c r="S587" s="133"/>
      <c r="T587" s="133"/>
      <c r="U587" s="133"/>
      <c r="V587" s="133"/>
      <c r="W587" s="133"/>
      <c r="X587" s="133"/>
      <c r="Y587" s="133"/>
      <c r="Z587" s="127"/>
      <c r="AA587" s="127"/>
      <c r="AB587" s="127"/>
      <c r="AC587" s="127"/>
      <c r="AD587" s="127"/>
      <c r="AE587" s="127"/>
      <c r="AF587" s="127"/>
      <c r="AG587" s="127" t="s">
        <v>130</v>
      </c>
      <c r="AH587" s="127">
        <v>0</v>
      </c>
      <c r="AI587" s="127"/>
      <c r="AJ587" s="127"/>
      <c r="AK587" s="127"/>
      <c r="AL587" s="127"/>
      <c r="AM587" s="127"/>
      <c r="AN587" s="127"/>
      <c r="AO587" s="127"/>
      <c r="AP587" s="127"/>
      <c r="AQ587" s="127"/>
      <c r="AR587" s="127"/>
      <c r="AS587" s="127"/>
      <c r="AT587" s="127"/>
      <c r="AU587" s="127"/>
      <c r="AV587" s="127"/>
      <c r="AW587" s="127"/>
      <c r="AX587" s="127"/>
      <c r="AY587" s="127"/>
      <c r="AZ587" s="127"/>
      <c r="BA587" s="127"/>
      <c r="BB587" s="127"/>
      <c r="BC587" s="127"/>
      <c r="BD587" s="127"/>
      <c r="BE587" s="127"/>
      <c r="BF587" s="127"/>
      <c r="BG587" s="127"/>
      <c r="BH587" s="127"/>
    </row>
    <row r="588" spans="1:60" outlineLevel="3" x14ac:dyDescent="0.2">
      <c r="A588" s="130"/>
      <c r="B588" s="131"/>
      <c r="C588" s="332" t="s">
        <v>702</v>
      </c>
      <c r="D588" s="333"/>
      <c r="E588" s="334">
        <v>-205.9</v>
      </c>
      <c r="F588" s="335"/>
      <c r="G588" s="335"/>
      <c r="H588" s="133"/>
      <c r="I588" s="133"/>
      <c r="J588" s="133"/>
      <c r="K588" s="133"/>
      <c r="L588" s="133"/>
      <c r="M588" s="133"/>
      <c r="N588" s="132"/>
      <c r="O588" s="132"/>
      <c r="P588" s="132"/>
      <c r="Q588" s="132"/>
      <c r="R588" s="133"/>
      <c r="S588" s="133"/>
      <c r="T588" s="133"/>
      <c r="U588" s="133"/>
      <c r="V588" s="133"/>
      <c r="W588" s="133"/>
      <c r="X588" s="133"/>
      <c r="Y588" s="133"/>
      <c r="Z588" s="127"/>
      <c r="AA588" s="127"/>
      <c r="AB588" s="127"/>
      <c r="AC588" s="127"/>
      <c r="AD588" s="127"/>
      <c r="AE588" s="127"/>
      <c r="AF588" s="127"/>
      <c r="AG588" s="127" t="s">
        <v>130</v>
      </c>
      <c r="AH588" s="127">
        <v>0</v>
      </c>
      <c r="AI588" s="127"/>
      <c r="AJ588" s="127"/>
      <c r="AK588" s="127"/>
      <c r="AL588" s="127"/>
      <c r="AM588" s="127"/>
      <c r="AN588" s="127"/>
      <c r="AO588" s="127"/>
      <c r="AP588" s="127"/>
      <c r="AQ588" s="127"/>
      <c r="AR588" s="127"/>
      <c r="AS588" s="127"/>
      <c r="AT588" s="127"/>
      <c r="AU588" s="127"/>
      <c r="AV588" s="127"/>
      <c r="AW588" s="127"/>
      <c r="AX588" s="127"/>
      <c r="AY588" s="127"/>
      <c r="AZ588" s="127"/>
      <c r="BA588" s="127"/>
      <c r="BB588" s="127"/>
      <c r="BC588" s="127"/>
      <c r="BD588" s="127"/>
      <c r="BE588" s="127"/>
      <c r="BF588" s="127"/>
      <c r="BG588" s="127"/>
      <c r="BH588" s="127"/>
    </row>
    <row r="589" spans="1:60" outlineLevel="3" x14ac:dyDescent="0.2">
      <c r="A589" s="130"/>
      <c r="B589" s="131"/>
      <c r="C589" s="332" t="s">
        <v>703</v>
      </c>
      <c r="D589" s="333"/>
      <c r="E589" s="334">
        <v>189.32</v>
      </c>
      <c r="F589" s="335"/>
      <c r="G589" s="335"/>
      <c r="H589" s="133"/>
      <c r="I589" s="133"/>
      <c r="J589" s="133"/>
      <c r="K589" s="133"/>
      <c r="L589" s="133"/>
      <c r="M589" s="133"/>
      <c r="N589" s="132"/>
      <c r="O589" s="132"/>
      <c r="P589" s="132"/>
      <c r="Q589" s="132"/>
      <c r="R589" s="133"/>
      <c r="S589" s="133"/>
      <c r="T589" s="133"/>
      <c r="U589" s="133"/>
      <c r="V589" s="133"/>
      <c r="W589" s="133"/>
      <c r="X589" s="133"/>
      <c r="Y589" s="133"/>
      <c r="Z589" s="127"/>
      <c r="AA589" s="127"/>
      <c r="AB589" s="127"/>
      <c r="AC589" s="127"/>
      <c r="AD589" s="127"/>
      <c r="AE589" s="127"/>
      <c r="AF589" s="127"/>
      <c r="AG589" s="127" t="s">
        <v>130</v>
      </c>
      <c r="AH589" s="127">
        <v>0</v>
      </c>
      <c r="AI589" s="127"/>
      <c r="AJ589" s="127"/>
      <c r="AK589" s="127"/>
      <c r="AL589" s="127"/>
      <c r="AM589" s="127"/>
      <c r="AN589" s="127"/>
      <c r="AO589" s="127"/>
      <c r="AP589" s="127"/>
      <c r="AQ589" s="127"/>
      <c r="AR589" s="127"/>
      <c r="AS589" s="127"/>
      <c r="AT589" s="127"/>
      <c r="AU589" s="127"/>
      <c r="AV589" s="127"/>
      <c r="AW589" s="127"/>
      <c r="AX589" s="127"/>
      <c r="AY589" s="127"/>
      <c r="AZ589" s="127"/>
      <c r="BA589" s="127"/>
      <c r="BB589" s="127"/>
      <c r="BC589" s="127"/>
      <c r="BD589" s="127"/>
      <c r="BE589" s="127"/>
      <c r="BF589" s="127"/>
      <c r="BG589" s="127"/>
      <c r="BH589" s="127"/>
    </row>
    <row r="590" spans="1:60" outlineLevel="2" x14ac:dyDescent="0.2">
      <c r="A590" s="130"/>
      <c r="B590" s="131"/>
      <c r="C590" s="320"/>
      <c r="D590" s="321"/>
      <c r="E590" s="321"/>
      <c r="F590" s="321"/>
      <c r="G590" s="321"/>
      <c r="H590" s="133"/>
      <c r="I590" s="133"/>
      <c r="J590" s="133"/>
      <c r="K590" s="133"/>
      <c r="L590" s="133"/>
      <c r="M590" s="133"/>
      <c r="N590" s="132"/>
      <c r="O590" s="132"/>
      <c r="P590" s="132"/>
      <c r="Q590" s="132"/>
      <c r="R590" s="133"/>
      <c r="S590" s="133"/>
      <c r="T590" s="133"/>
      <c r="U590" s="133"/>
      <c r="V590" s="133"/>
      <c r="W590" s="133"/>
      <c r="X590" s="133"/>
      <c r="Y590" s="133"/>
      <c r="Z590" s="127"/>
      <c r="AA590" s="127"/>
      <c r="AB590" s="127"/>
      <c r="AC590" s="127"/>
      <c r="AD590" s="127"/>
      <c r="AE590" s="127"/>
      <c r="AF590" s="127"/>
      <c r="AG590" s="127" t="s">
        <v>131</v>
      </c>
      <c r="AH590" s="127"/>
      <c r="AI590" s="127"/>
      <c r="AJ590" s="127"/>
      <c r="AK590" s="127"/>
      <c r="AL590" s="127"/>
      <c r="AM590" s="127"/>
      <c r="AN590" s="127"/>
      <c r="AO590" s="127"/>
      <c r="AP590" s="127"/>
      <c r="AQ590" s="127"/>
      <c r="AR590" s="127"/>
      <c r="AS590" s="127"/>
      <c r="AT590" s="127"/>
      <c r="AU590" s="127"/>
      <c r="AV590" s="127"/>
      <c r="AW590" s="127"/>
      <c r="AX590" s="127"/>
      <c r="AY590" s="127"/>
      <c r="AZ590" s="127"/>
      <c r="BA590" s="127"/>
      <c r="BB590" s="127"/>
      <c r="BC590" s="127"/>
      <c r="BD590" s="127"/>
      <c r="BE590" s="127"/>
      <c r="BF590" s="127"/>
      <c r="BG590" s="127"/>
      <c r="BH590" s="127"/>
    </row>
    <row r="591" spans="1:60" x14ac:dyDescent="0.2">
      <c r="A591" s="135" t="s">
        <v>117</v>
      </c>
      <c r="B591" s="136" t="s">
        <v>86</v>
      </c>
      <c r="C591" s="322" t="s">
        <v>87</v>
      </c>
      <c r="D591" s="323"/>
      <c r="E591" s="324"/>
      <c r="F591" s="325"/>
      <c r="G591" s="325">
        <f>SUMIF(AG592:AG603,"&lt;&gt;NOR",G592:G603)</f>
        <v>0</v>
      </c>
      <c r="H591" s="139"/>
      <c r="I591" s="139">
        <f>SUM(I592:I603)</f>
        <v>0</v>
      </c>
      <c r="J591" s="139"/>
      <c r="K591" s="139">
        <f>SUM(K592:K603)</f>
        <v>0</v>
      </c>
      <c r="L591" s="139"/>
      <c r="M591" s="139">
        <f>SUM(M592:M603)</f>
        <v>0</v>
      </c>
      <c r="N591" s="138"/>
      <c r="O591" s="138">
        <f>SUM(O592:O603)</f>
        <v>0</v>
      </c>
      <c r="P591" s="138"/>
      <c r="Q591" s="138">
        <f>SUM(Q592:Q603)</f>
        <v>0</v>
      </c>
      <c r="R591" s="139"/>
      <c r="S591" s="139"/>
      <c r="T591" s="140"/>
      <c r="U591" s="134"/>
      <c r="V591" s="134">
        <f>SUM(V592:V603)</f>
        <v>491.88</v>
      </c>
      <c r="W591" s="134"/>
      <c r="X591" s="134"/>
      <c r="Y591" s="134"/>
      <c r="AG591" t="s">
        <v>118</v>
      </c>
    </row>
    <row r="592" spans="1:60" ht="22.5" outlineLevel="1" x14ac:dyDescent="0.2">
      <c r="A592" s="141">
        <v>158</v>
      </c>
      <c r="B592" s="142" t="s">
        <v>704</v>
      </c>
      <c r="C592" s="326" t="s">
        <v>705</v>
      </c>
      <c r="D592" s="327" t="s">
        <v>177</v>
      </c>
      <c r="E592" s="328">
        <v>207.98437999999999</v>
      </c>
      <c r="F592" s="144"/>
      <c r="G592" s="329">
        <f>ROUND(E592*F592,2)</f>
        <v>0</v>
      </c>
      <c r="H592" s="144"/>
      <c r="I592" s="145">
        <f>ROUND(E592*H592,2)</f>
        <v>0</v>
      </c>
      <c r="J592" s="144"/>
      <c r="K592" s="145">
        <f>ROUND(E592*J592,2)</f>
        <v>0</v>
      </c>
      <c r="L592" s="145">
        <v>21</v>
      </c>
      <c r="M592" s="145">
        <f>G592*(1+L592/100)</f>
        <v>0</v>
      </c>
      <c r="N592" s="143">
        <v>0</v>
      </c>
      <c r="O592" s="143">
        <f>ROUND(E592*N592,2)</f>
        <v>0</v>
      </c>
      <c r="P592" s="143">
        <v>0</v>
      </c>
      <c r="Q592" s="143">
        <f>ROUND(E592*P592,2)</f>
        <v>0</v>
      </c>
      <c r="R592" s="145" t="s">
        <v>446</v>
      </c>
      <c r="S592" s="145" t="s">
        <v>123</v>
      </c>
      <c r="T592" s="146" t="s">
        <v>123</v>
      </c>
      <c r="U592" s="133">
        <v>0.93300000000000005</v>
      </c>
      <c r="V592" s="133">
        <f>ROUND(E592*U592,2)</f>
        <v>194.05</v>
      </c>
      <c r="W592" s="133"/>
      <c r="X592" s="133" t="s">
        <v>706</v>
      </c>
      <c r="Y592" s="133" t="s">
        <v>125</v>
      </c>
      <c r="Z592" s="127"/>
      <c r="AA592" s="127"/>
      <c r="AB592" s="127"/>
      <c r="AC592" s="127"/>
      <c r="AD592" s="127"/>
      <c r="AE592" s="127"/>
      <c r="AF592" s="127"/>
      <c r="AG592" s="127" t="s">
        <v>707</v>
      </c>
      <c r="AH592" s="127"/>
      <c r="AI592" s="127"/>
      <c r="AJ592" s="127"/>
      <c r="AK592" s="127"/>
      <c r="AL592" s="127"/>
      <c r="AM592" s="127"/>
      <c r="AN592" s="127"/>
      <c r="AO592" s="127"/>
      <c r="AP592" s="127"/>
      <c r="AQ592" s="127"/>
      <c r="AR592" s="127"/>
      <c r="AS592" s="127"/>
      <c r="AT592" s="127"/>
      <c r="AU592" s="127"/>
      <c r="AV592" s="127"/>
      <c r="AW592" s="127"/>
      <c r="AX592" s="127"/>
      <c r="AY592" s="127"/>
      <c r="AZ592" s="127"/>
      <c r="BA592" s="127"/>
      <c r="BB592" s="127"/>
      <c r="BC592" s="127"/>
      <c r="BD592" s="127"/>
      <c r="BE592" s="127"/>
      <c r="BF592" s="127"/>
      <c r="BG592" s="127"/>
      <c r="BH592" s="127"/>
    </row>
    <row r="593" spans="1:60" outlineLevel="2" x14ac:dyDescent="0.2">
      <c r="A593" s="130"/>
      <c r="B593" s="131"/>
      <c r="C593" s="343"/>
      <c r="D593" s="344"/>
      <c r="E593" s="344"/>
      <c r="F593" s="344"/>
      <c r="G593" s="344"/>
      <c r="H593" s="133"/>
      <c r="I593" s="133"/>
      <c r="J593" s="133"/>
      <c r="K593" s="133"/>
      <c r="L593" s="133"/>
      <c r="M593" s="133"/>
      <c r="N593" s="132"/>
      <c r="O593" s="132"/>
      <c r="P593" s="132"/>
      <c r="Q593" s="132"/>
      <c r="R593" s="133"/>
      <c r="S593" s="133"/>
      <c r="T593" s="133"/>
      <c r="U593" s="133"/>
      <c r="V593" s="133"/>
      <c r="W593" s="133"/>
      <c r="X593" s="133"/>
      <c r="Y593" s="133"/>
      <c r="Z593" s="127"/>
      <c r="AA593" s="127"/>
      <c r="AB593" s="127"/>
      <c r="AC593" s="127"/>
      <c r="AD593" s="127"/>
      <c r="AE593" s="127"/>
      <c r="AF593" s="127"/>
      <c r="AG593" s="127" t="s">
        <v>131</v>
      </c>
      <c r="AH593" s="127"/>
      <c r="AI593" s="127"/>
      <c r="AJ593" s="127"/>
      <c r="AK593" s="127"/>
      <c r="AL593" s="127"/>
      <c r="AM593" s="127"/>
      <c r="AN593" s="127"/>
      <c r="AO593" s="127"/>
      <c r="AP593" s="127"/>
      <c r="AQ593" s="127"/>
      <c r="AR593" s="127"/>
      <c r="AS593" s="127"/>
      <c r="AT593" s="127"/>
      <c r="AU593" s="127"/>
      <c r="AV593" s="127"/>
      <c r="AW593" s="127"/>
      <c r="AX593" s="127"/>
      <c r="AY593" s="127"/>
      <c r="AZ593" s="127"/>
      <c r="BA593" s="127"/>
      <c r="BB593" s="127"/>
      <c r="BC593" s="127"/>
      <c r="BD593" s="127"/>
      <c r="BE593" s="127"/>
      <c r="BF593" s="127"/>
      <c r="BG593" s="127"/>
      <c r="BH593" s="127"/>
    </row>
    <row r="594" spans="1:60" outlineLevel="1" x14ac:dyDescent="0.2">
      <c r="A594" s="141">
        <v>159</v>
      </c>
      <c r="B594" s="142" t="s">
        <v>708</v>
      </c>
      <c r="C594" s="326" t="s">
        <v>709</v>
      </c>
      <c r="D594" s="327" t="s">
        <v>177</v>
      </c>
      <c r="E594" s="328">
        <v>207.98437999999999</v>
      </c>
      <c r="F594" s="144"/>
      <c r="G594" s="329">
        <f>ROUND(E594*F594,2)</f>
        <v>0</v>
      </c>
      <c r="H594" s="144"/>
      <c r="I594" s="145">
        <f>ROUND(E594*H594,2)</f>
        <v>0</v>
      </c>
      <c r="J594" s="144"/>
      <c r="K594" s="145">
        <f>ROUND(E594*J594,2)</f>
        <v>0</v>
      </c>
      <c r="L594" s="145">
        <v>21</v>
      </c>
      <c r="M594" s="145">
        <f>G594*(1+L594/100)</f>
        <v>0</v>
      </c>
      <c r="N594" s="143">
        <v>0</v>
      </c>
      <c r="O594" s="143">
        <f>ROUND(E594*N594,2)</f>
        <v>0</v>
      </c>
      <c r="P594" s="143">
        <v>0</v>
      </c>
      <c r="Q594" s="143">
        <f>ROUND(E594*P594,2)</f>
        <v>0</v>
      </c>
      <c r="R594" s="145" t="s">
        <v>446</v>
      </c>
      <c r="S594" s="145" t="s">
        <v>123</v>
      </c>
      <c r="T594" s="146" t="s">
        <v>123</v>
      </c>
      <c r="U594" s="133">
        <v>0.49</v>
      </c>
      <c r="V594" s="133">
        <f>ROUND(E594*U594,2)</f>
        <v>101.91</v>
      </c>
      <c r="W594" s="133"/>
      <c r="X594" s="133" t="s">
        <v>706</v>
      </c>
      <c r="Y594" s="133" t="s">
        <v>125</v>
      </c>
      <c r="Z594" s="127"/>
      <c r="AA594" s="127"/>
      <c r="AB594" s="127"/>
      <c r="AC594" s="127"/>
      <c r="AD594" s="127"/>
      <c r="AE594" s="127"/>
      <c r="AF594" s="127"/>
      <c r="AG594" s="127" t="s">
        <v>707</v>
      </c>
      <c r="AH594" s="127"/>
      <c r="AI594" s="127"/>
      <c r="AJ594" s="127"/>
      <c r="AK594" s="127"/>
      <c r="AL594" s="127"/>
      <c r="AM594" s="127"/>
      <c r="AN594" s="127"/>
      <c r="AO594" s="127"/>
      <c r="AP594" s="127"/>
      <c r="AQ594" s="127"/>
      <c r="AR594" s="127"/>
      <c r="AS594" s="127"/>
      <c r="AT594" s="127"/>
      <c r="AU594" s="127"/>
      <c r="AV594" s="127"/>
      <c r="AW594" s="127"/>
      <c r="AX594" s="127"/>
      <c r="AY594" s="127"/>
      <c r="AZ594" s="127"/>
      <c r="BA594" s="127"/>
      <c r="BB594" s="127"/>
      <c r="BC594" s="127"/>
      <c r="BD594" s="127"/>
      <c r="BE594" s="127"/>
      <c r="BF594" s="127"/>
      <c r="BG594" s="127"/>
      <c r="BH594" s="127"/>
    </row>
    <row r="595" spans="1:60" outlineLevel="2" x14ac:dyDescent="0.2">
      <c r="A595" s="130"/>
      <c r="B595" s="131"/>
      <c r="C595" s="338" t="s">
        <v>710</v>
      </c>
      <c r="D595" s="339"/>
      <c r="E595" s="339"/>
      <c r="F595" s="339"/>
      <c r="G595" s="339"/>
      <c r="H595" s="133"/>
      <c r="I595" s="133"/>
      <c r="J595" s="133"/>
      <c r="K595" s="133"/>
      <c r="L595" s="133"/>
      <c r="M595" s="133"/>
      <c r="N595" s="132"/>
      <c r="O595" s="132"/>
      <c r="P595" s="132"/>
      <c r="Q595" s="132"/>
      <c r="R595" s="133"/>
      <c r="S595" s="133"/>
      <c r="T595" s="133"/>
      <c r="U595" s="133"/>
      <c r="V595" s="133"/>
      <c r="W595" s="133"/>
      <c r="X595" s="133"/>
      <c r="Y595" s="133"/>
      <c r="Z595" s="127"/>
      <c r="AA595" s="127"/>
      <c r="AB595" s="127"/>
      <c r="AC595" s="127"/>
      <c r="AD595" s="127"/>
      <c r="AE595" s="127"/>
      <c r="AF595" s="127"/>
      <c r="AG595" s="127" t="s">
        <v>144</v>
      </c>
      <c r="AH595" s="127"/>
      <c r="AI595" s="127"/>
      <c r="AJ595" s="127"/>
      <c r="AK595" s="127"/>
      <c r="AL595" s="127"/>
      <c r="AM595" s="127"/>
      <c r="AN595" s="127"/>
      <c r="AO595" s="127"/>
      <c r="AP595" s="127"/>
      <c r="AQ595" s="127"/>
      <c r="AR595" s="127"/>
      <c r="AS595" s="127"/>
      <c r="AT595" s="127"/>
      <c r="AU595" s="127"/>
      <c r="AV595" s="127"/>
      <c r="AW595" s="127"/>
      <c r="AX595" s="127"/>
      <c r="AY595" s="127"/>
      <c r="AZ595" s="127"/>
      <c r="BA595" s="127"/>
      <c r="BB595" s="127"/>
      <c r="BC595" s="127"/>
      <c r="BD595" s="127"/>
      <c r="BE595" s="127"/>
      <c r="BF595" s="127"/>
      <c r="BG595" s="127"/>
      <c r="BH595" s="127"/>
    </row>
    <row r="596" spans="1:60" outlineLevel="2" x14ac:dyDescent="0.2">
      <c r="A596" s="130"/>
      <c r="B596" s="131"/>
      <c r="C596" s="320"/>
      <c r="D596" s="321"/>
      <c r="E596" s="321"/>
      <c r="F596" s="321"/>
      <c r="G596" s="321"/>
      <c r="H596" s="133"/>
      <c r="I596" s="133"/>
      <c r="J596" s="133"/>
      <c r="K596" s="133"/>
      <c r="L596" s="133"/>
      <c r="M596" s="133"/>
      <c r="N596" s="132"/>
      <c r="O596" s="132"/>
      <c r="P596" s="132"/>
      <c r="Q596" s="132"/>
      <c r="R596" s="133"/>
      <c r="S596" s="133"/>
      <c r="T596" s="133"/>
      <c r="U596" s="133"/>
      <c r="V596" s="133"/>
      <c r="W596" s="133"/>
      <c r="X596" s="133"/>
      <c r="Y596" s="133"/>
      <c r="Z596" s="127"/>
      <c r="AA596" s="127"/>
      <c r="AB596" s="127"/>
      <c r="AC596" s="127"/>
      <c r="AD596" s="127"/>
      <c r="AE596" s="127"/>
      <c r="AF596" s="127"/>
      <c r="AG596" s="127" t="s">
        <v>131</v>
      </c>
      <c r="AH596" s="127"/>
      <c r="AI596" s="127"/>
      <c r="AJ596" s="127"/>
      <c r="AK596" s="127"/>
      <c r="AL596" s="127"/>
      <c r="AM596" s="127"/>
      <c r="AN596" s="127"/>
      <c r="AO596" s="127"/>
      <c r="AP596" s="127"/>
      <c r="AQ596" s="127"/>
      <c r="AR596" s="127"/>
      <c r="AS596" s="127"/>
      <c r="AT596" s="127"/>
      <c r="AU596" s="127"/>
      <c r="AV596" s="127"/>
      <c r="AW596" s="127"/>
      <c r="AX596" s="127"/>
      <c r="AY596" s="127"/>
      <c r="AZ596" s="127"/>
      <c r="BA596" s="127"/>
      <c r="BB596" s="127"/>
      <c r="BC596" s="127"/>
      <c r="BD596" s="127"/>
      <c r="BE596" s="127"/>
      <c r="BF596" s="127"/>
      <c r="BG596" s="127"/>
      <c r="BH596" s="127"/>
    </row>
    <row r="597" spans="1:60" outlineLevel="1" x14ac:dyDescent="0.2">
      <c r="A597" s="141">
        <v>160</v>
      </c>
      <c r="B597" s="142" t="s">
        <v>711</v>
      </c>
      <c r="C597" s="326" t="s">
        <v>712</v>
      </c>
      <c r="D597" s="327" t="s">
        <v>177</v>
      </c>
      <c r="E597" s="328">
        <v>3951.7031900000002</v>
      </c>
      <c r="F597" s="144"/>
      <c r="G597" s="329">
        <f>ROUND(E597*F597,2)</f>
        <v>0</v>
      </c>
      <c r="H597" s="144"/>
      <c r="I597" s="145">
        <f>ROUND(E597*H597,2)</f>
        <v>0</v>
      </c>
      <c r="J597" s="144"/>
      <c r="K597" s="145">
        <f>ROUND(E597*J597,2)</f>
        <v>0</v>
      </c>
      <c r="L597" s="145">
        <v>21</v>
      </c>
      <c r="M597" s="145">
        <f>G597*(1+L597/100)</f>
        <v>0</v>
      </c>
      <c r="N597" s="143">
        <v>0</v>
      </c>
      <c r="O597" s="143">
        <f>ROUND(E597*N597,2)</f>
        <v>0</v>
      </c>
      <c r="P597" s="143">
        <v>0</v>
      </c>
      <c r="Q597" s="143">
        <f>ROUND(E597*P597,2)</f>
        <v>0</v>
      </c>
      <c r="R597" s="145" t="s">
        <v>446</v>
      </c>
      <c r="S597" s="145" t="s">
        <v>123</v>
      </c>
      <c r="T597" s="146" t="s">
        <v>123</v>
      </c>
      <c r="U597" s="133">
        <v>0</v>
      </c>
      <c r="V597" s="133">
        <f>ROUND(E597*U597,2)</f>
        <v>0</v>
      </c>
      <c r="W597" s="133"/>
      <c r="X597" s="133" t="s">
        <v>706</v>
      </c>
      <c r="Y597" s="133" t="s">
        <v>125</v>
      </c>
      <c r="Z597" s="127"/>
      <c r="AA597" s="127"/>
      <c r="AB597" s="127"/>
      <c r="AC597" s="127"/>
      <c r="AD597" s="127"/>
      <c r="AE597" s="127"/>
      <c r="AF597" s="127"/>
      <c r="AG597" s="127" t="s">
        <v>707</v>
      </c>
      <c r="AH597" s="127"/>
      <c r="AI597" s="127"/>
      <c r="AJ597" s="127"/>
      <c r="AK597" s="127"/>
      <c r="AL597" s="127"/>
      <c r="AM597" s="127"/>
      <c r="AN597" s="127"/>
      <c r="AO597" s="127"/>
      <c r="AP597" s="127"/>
      <c r="AQ597" s="127"/>
      <c r="AR597" s="127"/>
      <c r="AS597" s="127"/>
      <c r="AT597" s="127"/>
      <c r="AU597" s="127"/>
      <c r="AV597" s="127"/>
      <c r="AW597" s="127"/>
      <c r="AX597" s="127"/>
      <c r="AY597" s="127"/>
      <c r="AZ597" s="127"/>
      <c r="BA597" s="127"/>
      <c r="BB597" s="127"/>
      <c r="BC597" s="127"/>
      <c r="BD597" s="127"/>
      <c r="BE597" s="127"/>
      <c r="BF597" s="127"/>
      <c r="BG597" s="127"/>
      <c r="BH597" s="127"/>
    </row>
    <row r="598" spans="1:60" outlineLevel="2" x14ac:dyDescent="0.2">
      <c r="A598" s="130"/>
      <c r="B598" s="131"/>
      <c r="C598" s="343"/>
      <c r="D598" s="344"/>
      <c r="E598" s="344"/>
      <c r="F598" s="344"/>
      <c r="G598" s="344"/>
      <c r="H598" s="133"/>
      <c r="I598" s="133"/>
      <c r="J598" s="133"/>
      <c r="K598" s="133"/>
      <c r="L598" s="133"/>
      <c r="M598" s="133"/>
      <c r="N598" s="132"/>
      <c r="O598" s="132"/>
      <c r="P598" s="132"/>
      <c r="Q598" s="132"/>
      <c r="R598" s="133"/>
      <c r="S598" s="133"/>
      <c r="T598" s="133"/>
      <c r="U598" s="133"/>
      <c r="V598" s="133"/>
      <c r="W598" s="133"/>
      <c r="X598" s="133"/>
      <c r="Y598" s="133"/>
      <c r="Z598" s="127"/>
      <c r="AA598" s="127"/>
      <c r="AB598" s="127"/>
      <c r="AC598" s="127"/>
      <c r="AD598" s="127"/>
      <c r="AE598" s="127"/>
      <c r="AF598" s="127"/>
      <c r="AG598" s="127" t="s">
        <v>131</v>
      </c>
      <c r="AH598" s="127"/>
      <c r="AI598" s="127"/>
      <c r="AJ598" s="127"/>
      <c r="AK598" s="127"/>
      <c r="AL598" s="127"/>
      <c r="AM598" s="127"/>
      <c r="AN598" s="127"/>
      <c r="AO598" s="127"/>
      <c r="AP598" s="127"/>
      <c r="AQ598" s="127"/>
      <c r="AR598" s="127"/>
      <c r="AS598" s="127"/>
      <c r="AT598" s="127"/>
      <c r="AU598" s="127"/>
      <c r="AV598" s="127"/>
      <c r="AW598" s="127"/>
      <c r="AX598" s="127"/>
      <c r="AY598" s="127"/>
      <c r="AZ598" s="127"/>
      <c r="BA598" s="127"/>
      <c r="BB598" s="127"/>
      <c r="BC598" s="127"/>
      <c r="BD598" s="127"/>
      <c r="BE598" s="127"/>
      <c r="BF598" s="127"/>
      <c r="BG598" s="127"/>
      <c r="BH598" s="127"/>
    </row>
    <row r="599" spans="1:60" outlineLevel="1" x14ac:dyDescent="0.2">
      <c r="A599" s="141">
        <v>161</v>
      </c>
      <c r="B599" s="142" t="s">
        <v>713</v>
      </c>
      <c r="C599" s="326" t="s">
        <v>714</v>
      </c>
      <c r="D599" s="327" t="s">
        <v>177</v>
      </c>
      <c r="E599" s="328">
        <v>207.98437999999999</v>
      </c>
      <c r="F599" s="144"/>
      <c r="G599" s="329">
        <f>ROUND(E599*F599,2)</f>
        <v>0</v>
      </c>
      <c r="H599" s="144"/>
      <c r="I599" s="145">
        <f>ROUND(E599*H599,2)</f>
        <v>0</v>
      </c>
      <c r="J599" s="144"/>
      <c r="K599" s="145">
        <f>ROUND(E599*J599,2)</f>
        <v>0</v>
      </c>
      <c r="L599" s="145">
        <v>21</v>
      </c>
      <c r="M599" s="145">
        <f>G599*(1+L599/100)</f>
        <v>0</v>
      </c>
      <c r="N599" s="143">
        <v>0</v>
      </c>
      <c r="O599" s="143">
        <f>ROUND(E599*N599,2)</f>
        <v>0</v>
      </c>
      <c r="P599" s="143">
        <v>0</v>
      </c>
      <c r="Q599" s="143">
        <f>ROUND(E599*P599,2)</f>
        <v>0</v>
      </c>
      <c r="R599" s="145" t="s">
        <v>446</v>
      </c>
      <c r="S599" s="145" t="s">
        <v>123</v>
      </c>
      <c r="T599" s="146" t="s">
        <v>123</v>
      </c>
      <c r="U599" s="133">
        <v>0.94199999999999995</v>
      </c>
      <c r="V599" s="133">
        <f>ROUND(E599*U599,2)</f>
        <v>195.92</v>
      </c>
      <c r="W599" s="133"/>
      <c r="X599" s="133" t="s">
        <v>706</v>
      </c>
      <c r="Y599" s="133" t="s">
        <v>125</v>
      </c>
      <c r="Z599" s="127"/>
      <c r="AA599" s="127"/>
      <c r="AB599" s="127"/>
      <c r="AC599" s="127"/>
      <c r="AD599" s="127"/>
      <c r="AE599" s="127"/>
      <c r="AF599" s="127"/>
      <c r="AG599" s="127" t="s">
        <v>707</v>
      </c>
      <c r="AH599" s="127"/>
      <c r="AI599" s="127"/>
      <c r="AJ599" s="127"/>
      <c r="AK599" s="127"/>
      <c r="AL599" s="127"/>
      <c r="AM599" s="127"/>
      <c r="AN599" s="127"/>
      <c r="AO599" s="127"/>
      <c r="AP599" s="127"/>
      <c r="AQ599" s="127"/>
      <c r="AR599" s="127"/>
      <c r="AS599" s="127"/>
      <c r="AT599" s="127"/>
      <c r="AU599" s="127"/>
      <c r="AV599" s="127"/>
      <c r="AW599" s="127"/>
      <c r="AX599" s="127"/>
      <c r="AY599" s="127"/>
      <c r="AZ599" s="127"/>
      <c r="BA599" s="127"/>
      <c r="BB599" s="127"/>
      <c r="BC599" s="127"/>
      <c r="BD599" s="127"/>
      <c r="BE599" s="127"/>
      <c r="BF599" s="127"/>
      <c r="BG599" s="127"/>
      <c r="BH599" s="127"/>
    </row>
    <row r="600" spans="1:60" outlineLevel="2" x14ac:dyDescent="0.2">
      <c r="A600" s="130"/>
      <c r="B600" s="131"/>
      <c r="C600" s="343"/>
      <c r="D600" s="344"/>
      <c r="E600" s="344"/>
      <c r="F600" s="344"/>
      <c r="G600" s="344"/>
      <c r="H600" s="133"/>
      <c r="I600" s="133"/>
      <c r="J600" s="133"/>
      <c r="K600" s="133"/>
      <c r="L600" s="133"/>
      <c r="M600" s="133"/>
      <c r="N600" s="132"/>
      <c r="O600" s="132"/>
      <c r="P600" s="132"/>
      <c r="Q600" s="132"/>
      <c r="R600" s="133"/>
      <c r="S600" s="133"/>
      <c r="T600" s="133"/>
      <c r="U600" s="133"/>
      <c r="V600" s="133"/>
      <c r="W600" s="133"/>
      <c r="X600" s="133"/>
      <c r="Y600" s="133"/>
      <c r="Z600" s="127"/>
      <c r="AA600" s="127"/>
      <c r="AB600" s="127"/>
      <c r="AC600" s="127"/>
      <c r="AD600" s="127"/>
      <c r="AE600" s="127"/>
      <c r="AF600" s="127"/>
      <c r="AG600" s="127" t="s">
        <v>131</v>
      </c>
      <c r="AH600" s="127"/>
      <c r="AI600" s="127"/>
      <c r="AJ600" s="127"/>
      <c r="AK600" s="127"/>
      <c r="AL600" s="127"/>
      <c r="AM600" s="127"/>
      <c r="AN600" s="127"/>
      <c r="AO600" s="127"/>
      <c r="AP600" s="127"/>
      <c r="AQ600" s="127"/>
      <c r="AR600" s="127"/>
      <c r="AS600" s="127"/>
      <c r="AT600" s="127"/>
      <c r="AU600" s="127"/>
      <c r="AV600" s="127"/>
      <c r="AW600" s="127"/>
      <c r="AX600" s="127"/>
      <c r="AY600" s="127"/>
      <c r="AZ600" s="127"/>
      <c r="BA600" s="127"/>
      <c r="BB600" s="127"/>
      <c r="BC600" s="127"/>
      <c r="BD600" s="127"/>
      <c r="BE600" s="127"/>
      <c r="BF600" s="127"/>
      <c r="BG600" s="127"/>
      <c r="BH600" s="127"/>
    </row>
    <row r="601" spans="1:60" outlineLevel="1" x14ac:dyDescent="0.2">
      <c r="A601" s="141">
        <v>162</v>
      </c>
      <c r="B601" s="142" t="s">
        <v>715</v>
      </c>
      <c r="C601" s="326" t="s">
        <v>716</v>
      </c>
      <c r="D601" s="327" t="s">
        <v>177</v>
      </c>
      <c r="E601" s="328">
        <v>207.98437999999999</v>
      </c>
      <c r="F601" s="144"/>
      <c r="G601" s="329">
        <f>ROUND(E601*F601,2)</f>
        <v>0</v>
      </c>
      <c r="H601" s="144"/>
      <c r="I601" s="145">
        <f>ROUND(E601*H601,2)</f>
        <v>0</v>
      </c>
      <c r="J601" s="144"/>
      <c r="K601" s="145">
        <f>ROUND(E601*J601,2)</f>
        <v>0</v>
      </c>
      <c r="L601" s="145">
        <v>21</v>
      </c>
      <c r="M601" s="145">
        <f>G601*(1+L601/100)</f>
        <v>0</v>
      </c>
      <c r="N601" s="143">
        <v>0</v>
      </c>
      <c r="O601" s="143">
        <f>ROUND(E601*N601,2)</f>
        <v>0</v>
      </c>
      <c r="P601" s="143">
        <v>0</v>
      </c>
      <c r="Q601" s="143">
        <f>ROUND(E601*P601,2)</f>
        <v>0</v>
      </c>
      <c r="R601" s="145" t="s">
        <v>446</v>
      </c>
      <c r="S601" s="145" t="s">
        <v>123</v>
      </c>
      <c r="T601" s="146" t="s">
        <v>123</v>
      </c>
      <c r="U601" s="133">
        <v>0</v>
      </c>
      <c r="V601" s="133">
        <f>ROUND(E601*U601,2)</f>
        <v>0</v>
      </c>
      <c r="W601" s="133"/>
      <c r="X601" s="133" t="s">
        <v>706</v>
      </c>
      <c r="Y601" s="133" t="s">
        <v>125</v>
      </c>
      <c r="Z601" s="127"/>
      <c r="AA601" s="127"/>
      <c r="AB601" s="127"/>
      <c r="AC601" s="127"/>
      <c r="AD601" s="127"/>
      <c r="AE601" s="127"/>
      <c r="AF601" s="127"/>
      <c r="AG601" s="127" t="s">
        <v>707</v>
      </c>
      <c r="AH601" s="127"/>
      <c r="AI601" s="127"/>
      <c r="AJ601" s="127"/>
      <c r="AK601" s="127"/>
      <c r="AL601" s="127"/>
      <c r="AM601" s="127"/>
      <c r="AN601" s="127"/>
      <c r="AO601" s="127"/>
      <c r="AP601" s="127"/>
      <c r="AQ601" s="127"/>
      <c r="AR601" s="127"/>
      <c r="AS601" s="127"/>
      <c r="AT601" s="127"/>
      <c r="AU601" s="127"/>
      <c r="AV601" s="127"/>
      <c r="AW601" s="127"/>
      <c r="AX601" s="127"/>
      <c r="AY601" s="127"/>
      <c r="AZ601" s="127"/>
      <c r="BA601" s="127"/>
      <c r="BB601" s="127"/>
      <c r="BC601" s="127"/>
      <c r="BD601" s="127"/>
      <c r="BE601" s="127"/>
      <c r="BF601" s="127"/>
      <c r="BG601" s="127"/>
      <c r="BH601" s="127"/>
    </row>
    <row r="602" spans="1:60" outlineLevel="2" x14ac:dyDescent="0.2">
      <c r="A602" s="130"/>
      <c r="B602" s="131"/>
      <c r="C602" s="275" t="s">
        <v>717</v>
      </c>
      <c r="D602" s="276"/>
      <c r="E602" s="276"/>
      <c r="F602" s="276"/>
      <c r="G602" s="276"/>
      <c r="H602" s="133"/>
      <c r="I602" s="133"/>
      <c r="J602" s="133"/>
      <c r="K602" s="133"/>
      <c r="L602" s="133"/>
      <c r="M602" s="133"/>
      <c r="N602" s="132"/>
      <c r="O602" s="132"/>
      <c r="P602" s="132"/>
      <c r="Q602" s="132"/>
      <c r="R602" s="133"/>
      <c r="S602" s="133"/>
      <c r="T602" s="133"/>
      <c r="U602" s="133"/>
      <c r="V602" s="133"/>
      <c r="W602" s="133"/>
      <c r="X602" s="133"/>
      <c r="Y602" s="133"/>
      <c r="Z602" s="127"/>
      <c r="AA602" s="127"/>
      <c r="AB602" s="127"/>
      <c r="AC602" s="127"/>
      <c r="AD602" s="127"/>
      <c r="AE602" s="127"/>
      <c r="AF602" s="127"/>
      <c r="AG602" s="127" t="s">
        <v>144</v>
      </c>
      <c r="AH602" s="127"/>
      <c r="AI602" s="127"/>
      <c r="AJ602" s="127"/>
      <c r="AK602" s="127"/>
      <c r="AL602" s="127"/>
      <c r="AM602" s="127"/>
      <c r="AN602" s="127"/>
      <c r="AO602" s="127"/>
      <c r="AP602" s="127"/>
      <c r="AQ602" s="127"/>
      <c r="AR602" s="127"/>
      <c r="AS602" s="127"/>
      <c r="AT602" s="127"/>
      <c r="AU602" s="127"/>
      <c r="AV602" s="127"/>
      <c r="AW602" s="127"/>
      <c r="AX602" s="127"/>
      <c r="AY602" s="127"/>
      <c r="AZ602" s="127"/>
      <c r="BA602" s="127"/>
      <c r="BB602" s="127"/>
      <c r="BC602" s="127"/>
      <c r="BD602" s="127"/>
      <c r="BE602" s="127"/>
      <c r="BF602" s="127"/>
      <c r="BG602" s="127"/>
      <c r="BH602" s="127"/>
    </row>
    <row r="603" spans="1:60" outlineLevel="2" x14ac:dyDescent="0.2">
      <c r="A603" s="130"/>
      <c r="B603" s="131"/>
      <c r="C603" s="273"/>
      <c r="D603" s="274"/>
      <c r="E603" s="274"/>
      <c r="F603" s="274"/>
      <c r="G603" s="274"/>
      <c r="H603" s="133"/>
      <c r="I603" s="133"/>
      <c r="J603" s="133"/>
      <c r="K603" s="133"/>
      <c r="L603" s="133"/>
      <c r="M603" s="133"/>
      <c r="N603" s="132"/>
      <c r="O603" s="132"/>
      <c r="P603" s="132"/>
      <c r="Q603" s="132"/>
      <c r="R603" s="133"/>
      <c r="S603" s="133"/>
      <c r="T603" s="133"/>
      <c r="U603" s="133"/>
      <c r="V603" s="133"/>
      <c r="W603" s="133"/>
      <c r="X603" s="133"/>
      <c r="Y603" s="133"/>
      <c r="Z603" s="127"/>
      <c r="AA603" s="127"/>
      <c r="AB603" s="127"/>
      <c r="AC603" s="127"/>
      <c r="AD603" s="127"/>
      <c r="AE603" s="127"/>
      <c r="AF603" s="127"/>
      <c r="AG603" s="127" t="s">
        <v>131</v>
      </c>
      <c r="AH603" s="127"/>
      <c r="AI603" s="127"/>
      <c r="AJ603" s="127"/>
      <c r="AK603" s="127"/>
      <c r="AL603" s="127"/>
      <c r="AM603" s="127"/>
      <c r="AN603" s="127"/>
      <c r="AO603" s="127"/>
      <c r="AP603" s="127"/>
      <c r="AQ603" s="127"/>
      <c r="AR603" s="127"/>
      <c r="AS603" s="127"/>
      <c r="AT603" s="127"/>
      <c r="AU603" s="127"/>
      <c r="AV603" s="127"/>
      <c r="AW603" s="127"/>
      <c r="AX603" s="127"/>
      <c r="AY603" s="127"/>
      <c r="AZ603" s="127"/>
      <c r="BA603" s="127"/>
      <c r="BB603" s="127"/>
      <c r="BC603" s="127"/>
      <c r="BD603" s="127"/>
      <c r="BE603" s="127"/>
      <c r="BF603" s="127"/>
      <c r="BG603" s="127"/>
      <c r="BH603" s="127"/>
    </row>
    <row r="604" spans="1:60" x14ac:dyDescent="0.2">
      <c r="A604" s="3"/>
      <c r="B604" s="4"/>
      <c r="C604" s="149"/>
      <c r="D604" s="6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AE604">
        <v>12</v>
      </c>
      <c r="AF604">
        <v>21</v>
      </c>
      <c r="AG604" t="s">
        <v>103</v>
      </c>
    </row>
    <row r="605" spans="1:60" x14ac:dyDescent="0.2">
      <c r="A605" s="173"/>
      <c r="B605" s="174" t="s">
        <v>27</v>
      </c>
      <c r="C605" s="157"/>
      <c r="D605" s="175"/>
      <c r="E605" s="176"/>
      <c r="F605" s="176"/>
      <c r="G605" s="299">
        <f>G8+G33+G62+G171+G180+G193+G233+G288+G394+G398+G419+G430+G497+G544+G549+G564+G575+G581+G591</f>
        <v>0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AE605">
        <f>SUMIF(L7:L603,AE604,G7:G603)</f>
        <v>0</v>
      </c>
      <c r="AF605">
        <f>SUMIF(L7:L603,AF604,G7:G603)</f>
        <v>0</v>
      </c>
      <c r="AG605" t="s">
        <v>718</v>
      </c>
    </row>
    <row r="606" spans="1:60" x14ac:dyDescent="0.2">
      <c r="C606" s="150"/>
      <c r="D606" s="10"/>
      <c r="AG606" t="s">
        <v>719</v>
      </c>
    </row>
    <row r="607" spans="1:60" x14ac:dyDescent="0.2">
      <c r="D607" s="10"/>
    </row>
    <row r="608" spans="1:60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pUJn8+Ijwa/9yKZy0GYUWiWUflLutB/1pfeOKKaeR5RnxfSlGfqzHdhaT4RMY3NoxwpL/VP20H8JeH75sxg7A==" saltValue="5wxsxSs6LcSP5g3u4iyzNQ==" spinCount="100000" sheet="1" formatRows="0"/>
  <mergeCells count="232">
    <mergeCell ref="C598:G598"/>
    <mergeCell ref="C600:G600"/>
    <mergeCell ref="C602:G602"/>
    <mergeCell ref="C603:G603"/>
    <mergeCell ref="C580:G580"/>
    <mergeCell ref="C584:G584"/>
    <mergeCell ref="C590:G590"/>
    <mergeCell ref="C593:G593"/>
    <mergeCell ref="C595:G595"/>
    <mergeCell ref="C596:G596"/>
    <mergeCell ref="C562:G562"/>
    <mergeCell ref="C563:G563"/>
    <mergeCell ref="C566:G566"/>
    <mergeCell ref="C569:G569"/>
    <mergeCell ref="C572:G572"/>
    <mergeCell ref="C574:G574"/>
    <mergeCell ref="C546:G546"/>
    <mergeCell ref="C548:G548"/>
    <mergeCell ref="C551:G551"/>
    <mergeCell ref="C553:G553"/>
    <mergeCell ref="C556:G556"/>
    <mergeCell ref="C560:G560"/>
    <mergeCell ref="C533:G533"/>
    <mergeCell ref="C535:G535"/>
    <mergeCell ref="C537:G537"/>
    <mergeCell ref="C539:G539"/>
    <mergeCell ref="C541:G541"/>
    <mergeCell ref="C543:G543"/>
    <mergeCell ref="C521:G521"/>
    <mergeCell ref="C523:G523"/>
    <mergeCell ref="C525:G525"/>
    <mergeCell ref="C527:G527"/>
    <mergeCell ref="C529:G529"/>
    <mergeCell ref="C531:G531"/>
    <mergeCell ref="C509:G509"/>
    <mergeCell ref="C511:G511"/>
    <mergeCell ref="C513:G513"/>
    <mergeCell ref="C515:G515"/>
    <mergeCell ref="C517:G517"/>
    <mergeCell ref="C519:G519"/>
    <mergeCell ref="C496:G496"/>
    <mergeCell ref="C499:G499"/>
    <mergeCell ref="C501:G501"/>
    <mergeCell ref="C503:G503"/>
    <mergeCell ref="C505:G505"/>
    <mergeCell ref="C507:G507"/>
    <mergeCell ref="C481:G481"/>
    <mergeCell ref="C483:G483"/>
    <mergeCell ref="C487:G487"/>
    <mergeCell ref="C489:G489"/>
    <mergeCell ref="C493:G493"/>
    <mergeCell ref="C495:G495"/>
    <mergeCell ref="C463:G463"/>
    <mergeCell ref="C465:G465"/>
    <mergeCell ref="C467:G467"/>
    <mergeCell ref="C468:G468"/>
    <mergeCell ref="C471:G471"/>
    <mergeCell ref="C473:G473"/>
    <mergeCell ref="C426:G426"/>
    <mergeCell ref="C428:G428"/>
    <mergeCell ref="C429:G429"/>
    <mergeCell ref="C443:G443"/>
    <mergeCell ref="C445:G445"/>
    <mergeCell ref="C447:G447"/>
    <mergeCell ref="C412:G412"/>
    <mergeCell ref="C415:G415"/>
    <mergeCell ref="C417:G417"/>
    <mergeCell ref="C418:G418"/>
    <mergeCell ref="C421:G421"/>
    <mergeCell ref="C423:G423"/>
    <mergeCell ref="C396:G396"/>
    <mergeCell ref="C397:G397"/>
    <mergeCell ref="C401:G401"/>
    <mergeCell ref="C404:G404"/>
    <mergeCell ref="C406:G406"/>
    <mergeCell ref="C409:G409"/>
    <mergeCell ref="C380:G380"/>
    <mergeCell ref="C382:G382"/>
    <mergeCell ref="C385:G385"/>
    <mergeCell ref="C387:G387"/>
    <mergeCell ref="C391:G391"/>
    <mergeCell ref="C393:G393"/>
    <mergeCell ref="C368:G368"/>
    <mergeCell ref="C370:G370"/>
    <mergeCell ref="C372:G372"/>
    <mergeCell ref="C374:G374"/>
    <mergeCell ref="C376:G376"/>
    <mergeCell ref="C378:G378"/>
    <mergeCell ref="C354:G354"/>
    <mergeCell ref="C357:G357"/>
    <mergeCell ref="C359:G359"/>
    <mergeCell ref="C362:G362"/>
    <mergeCell ref="C364:G364"/>
    <mergeCell ref="C366:G366"/>
    <mergeCell ref="C340:G340"/>
    <mergeCell ref="C342:G342"/>
    <mergeCell ref="C345:G345"/>
    <mergeCell ref="C348:G348"/>
    <mergeCell ref="C350:G350"/>
    <mergeCell ref="C352:G352"/>
    <mergeCell ref="C325:G325"/>
    <mergeCell ref="C327:G327"/>
    <mergeCell ref="C330:G330"/>
    <mergeCell ref="C332:G332"/>
    <mergeCell ref="C334:G334"/>
    <mergeCell ref="C337:G337"/>
    <mergeCell ref="C315:G315"/>
    <mergeCell ref="C318:G318"/>
    <mergeCell ref="C320:G320"/>
    <mergeCell ref="C321:G321"/>
    <mergeCell ref="C322:G322"/>
    <mergeCell ref="C324:G324"/>
    <mergeCell ref="C307:G307"/>
    <mergeCell ref="C308:G308"/>
    <mergeCell ref="C309:G309"/>
    <mergeCell ref="C311:G311"/>
    <mergeCell ref="C312:G312"/>
    <mergeCell ref="C313:G313"/>
    <mergeCell ref="C290:G290"/>
    <mergeCell ref="C294:G294"/>
    <mergeCell ref="C297:G297"/>
    <mergeCell ref="C299:G299"/>
    <mergeCell ref="C301:G301"/>
    <mergeCell ref="C305:G305"/>
    <mergeCell ref="C254:G254"/>
    <mergeCell ref="C257:G257"/>
    <mergeCell ref="C265:G265"/>
    <mergeCell ref="C268:G268"/>
    <mergeCell ref="C284:G284"/>
    <mergeCell ref="C287:G287"/>
    <mergeCell ref="C243:G243"/>
    <mergeCell ref="C244:G244"/>
    <mergeCell ref="C246:G246"/>
    <mergeCell ref="C248:G248"/>
    <mergeCell ref="C249:G249"/>
    <mergeCell ref="C251:G251"/>
    <mergeCell ref="C227:G227"/>
    <mergeCell ref="C229:G229"/>
    <mergeCell ref="C232:G232"/>
    <mergeCell ref="C235:G235"/>
    <mergeCell ref="C237:G237"/>
    <mergeCell ref="C241:G241"/>
    <mergeCell ref="C215:G215"/>
    <mergeCell ref="C216:G216"/>
    <mergeCell ref="C218:G218"/>
    <mergeCell ref="C220:G220"/>
    <mergeCell ref="C223:G223"/>
    <mergeCell ref="C225:G225"/>
    <mergeCell ref="C205:G205"/>
    <mergeCell ref="C207:G207"/>
    <mergeCell ref="C209:G209"/>
    <mergeCell ref="C210:G210"/>
    <mergeCell ref="C212:G212"/>
    <mergeCell ref="C213:G213"/>
    <mergeCell ref="C190:G190"/>
    <mergeCell ref="C192:G192"/>
    <mergeCell ref="C195:G195"/>
    <mergeCell ref="C197:G197"/>
    <mergeCell ref="C199:G199"/>
    <mergeCell ref="C201:G201"/>
    <mergeCell ref="C177:G177"/>
    <mergeCell ref="C179:G179"/>
    <mergeCell ref="C182:G182"/>
    <mergeCell ref="C184:G184"/>
    <mergeCell ref="C186:G186"/>
    <mergeCell ref="C188:G188"/>
    <mergeCell ref="C161:G161"/>
    <mergeCell ref="C164:G164"/>
    <mergeCell ref="C167:G167"/>
    <mergeCell ref="C170:G170"/>
    <mergeCell ref="C173:G173"/>
    <mergeCell ref="C175:G175"/>
    <mergeCell ref="C132:G132"/>
    <mergeCell ref="C145:G145"/>
    <mergeCell ref="C147:G147"/>
    <mergeCell ref="C149:G149"/>
    <mergeCell ref="C152:G152"/>
    <mergeCell ref="C156:G156"/>
    <mergeCell ref="C119:G119"/>
    <mergeCell ref="C122:G122"/>
    <mergeCell ref="C124:G124"/>
    <mergeCell ref="C126:G126"/>
    <mergeCell ref="C128:G128"/>
    <mergeCell ref="C130:G130"/>
    <mergeCell ref="C95:G95"/>
    <mergeCell ref="C97:G97"/>
    <mergeCell ref="C105:G105"/>
    <mergeCell ref="C110:G110"/>
    <mergeCell ref="C114:G114"/>
    <mergeCell ref="C117:G117"/>
    <mergeCell ref="C79:G79"/>
    <mergeCell ref="C81:G81"/>
    <mergeCell ref="C84:G84"/>
    <mergeCell ref="C86:G86"/>
    <mergeCell ref="C89:G89"/>
    <mergeCell ref="C91:G91"/>
    <mergeCell ref="C67:G67"/>
    <mergeCell ref="C69:G69"/>
    <mergeCell ref="C71:G71"/>
    <mergeCell ref="C73:G73"/>
    <mergeCell ref="C75:G75"/>
    <mergeCell ref="C77:G77"/>
    <mergeCell ref="C55:G55"/>
    <mergeCell ref="C56:G56"/>
    <mergeCell ref="C58:G58"/>
    <mergeCell ref="C61:G61"/>
    <mergeCell ref="C64:G64"/>
    <mergeCell ref="C65:G65"/>
    <mergeCell ref="C42:G42"/>
    <mergeCell ref="C44:G44"/>
    <mergeCell ref="C46:G46"/>
    <mergeCell ref="C48:G48"/>
    <mergeCell ref="C50:G50"/>
    <mergeCell ref="C53:G53"/>
    <mergeCell ref="C35:G35"/>
    <mergeCell ref="C38:G38"/>
    <mergeCell ref="C40:G40"/>
    <mergeCell ref="C14:G14"/>
    <mergeCell ref="C20:G20"/>
    <mergeCell ref="C22:G22"/>
    <mergeCell ref="C23:G23"/>
    <mergeCell ref="C25:G25"/>
    <mergeCell ref="C27:G27"/>
    <mergeCell ref="A1:G1"/>
    <mergeCell ref="C2:G2"/>
    <mergeCell ref="C3:G3"/>
    <mergeCell ref="C4:G4"/>
    <mergeCell ref="C10:G10"/>
    <mergeCell ref="C12:G12"/>
    <mergeCell ref="C29:G29"/>
    <mergeCell ref="C31:G31"/>
    <mergeCell ref="C32:G32"/>
  </mergeCells>
  <pageMargins left="0.59055118110236204" right="0.196850393700787" top="0.78740157499999996" bottom="0.78740157499999996" header="0.3" footer="0.3"/>
  <pageSetup paperSize="9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1C17-BEE4-4236-A5E5-77BBB3DB9C85}">
  <sheetPr>
    <tabColor theme="8"/>
    <pageSetUpPr fitToPage="1"/>
  </sheetPr>
  <dimension ref="A1:O81"/>
  <sheetViews>
    <sheetView zoomScaleNormal="100" zoomScaleSheetLayoutView="100" workbookViewId="0">
      <pane xSplit="9" ySplit="6" topLeftCell="J49" activePane="bottomRight" state="frozen"/>
      <selection pane="topRight" activeCell="J1" sqref="J1"/>
      <selection pane="bottomLeft" activeCell="A7" sqref="A7"/>
      <selection pane="bottomRight" activeCell="L61" sqref="L61"/>
    </sheetView>
  </sheetViews>
  <sheetFormatPr defaultRowHeight="12.75" x14ac:dyDescent="0.2"/>
  <cols>
    <col min="1" max="1" width="3.42578125" customWidth="1"/>
    <col min="2" max="2" width="12.5703125" customWidth="1"/>
    <col min="3" max="3" width="63.285156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8" width="6.85546875" customWidth="1"/>
    <col min="10" max="10" width="8.42578125" customWidth="1"/>
  </cols>
  <sheetData>
    <row r="1" spans="1:15" ht="15.75" x14ac:dyDescent="0.25">
      <c r="A1" s="266" t="s">
        <v>90</v>
      </c>
      <c r="B1" s="266"/>
      <c r="C1" s="266"/>
      <c r="D1" s="266"/>
      <c r="E1" s="266"/>
      <c r="F1" s="266"/>
      <c r="G1" s="266"/>
    </row>
    <row r="2" spans="1:15" ht="24.75" customHeight="1" x14ac:dyDescent="0.2">
      <c r="A2" s="50" t="s">
        <v>6</v>
      </c>
      <c r="B2" s="49" t="s">
        <v>44</v>
      </c>
      <c r="C2" s="279" t="s">
        <v>45</v>
      </c>
      <c r="D2" s="280"/>
      <c r="E2" s="280"/>
      <c r="F2" s="280"/>
      <c r="G2" s="269"/>
    </row>
    <row r="3" spans="1:15" ht="24.75" customHeight="1" x14ac:dyDescent="0.2">
      <c r="A3" s="50" t="s">
        <v>7</v>
      </c>
      <c r="B3" s="49" t="s">
        <v>720</v>
      </c>
      <c r="C3" s="279" t="s">
        <v>41</v>
      </c>
      <c r="D3" s="280"/>
      <c r="E3" s="280"/>
      <c r="F3" s="280"/>
      <c r="G3" s="269"/>
    </row>
    <row r="4" spans="1:15" ht="24.75" customHeight="1" x14ac:dyDescent="0.2">
      <c r="A4" s="177" t="s">
        <v>8</v>
      </c>
      <c r="B4" s="178"/>
      <c r="C4" s="281" t="s">
        <v>721</v>
      </c>
      <c r="D4" s="282"/>
      <c r="E4" s="282"/>
      <c r="F4" s="282"/>
      <c r="G4" s="272"/>
    </row>
    <row r="5" spans="1:15" x14ac:dyDescent="0.2">
      <c r="B5" s="124"/>
      <c r="C5" s="124"/>
      <c r="D5" s="10"/>
    </row>
    <row r="6" spans="1:15" ht="38.25" x14ac:dyDescent="0.2">
      <c r="A6" s="179" t="s">
        <v>95</v>
      </c>
      <c r="B6" s="180" t="s">
        <v>96</v>
      </c>
      <c r="C6" s="180" t="s">
        <v>97</v>
      </c>
      <c r="D6" s="181" t="s">
        <v>98</v>
      </c>
      <c r="E6" s="179" t="s">
        <v>99</v>
      </c>
      <c r="F6" s="182" t="s">
        <v>100</v>
      </c>
      <c r="G6" s="179" t="s">
        <v>27</v>
      </c>
      <c r="H6" s="183" t="s">
        <v>109</v>
      </c>
      <c r="I6" s="183" t="s">
        <v>110</v>
      </c>
      <c r="J6" s="183" t="s">
        <v>111</v>
      </c>
      <c r="O6" s="133"/>
    </row>
    <row r="7" spans="1:15" ht="5.25" customHeight="1" x14ac:dyDescent="0.2">
      <c r="A7" s="3"/>
      <c r="B7" s="4"/>
      <c r="C7" s="4"/>
      <c r="D7" s="6"/>
      <c r="E7" s="128"/>
      <c r="F7" s="129"/>
      <c r="G7" s="129"/>
      <c r="H7" s="129"/>
      <c r="I7" s="129"/>
      <c r="J7" s="129"/>
    </row>
    <row r="8" spans="1:15" x14ac:dyDescent="0.2">
      <c r="A8" s="135" t="s">
        <v>117</v>
      </c>
      <c r="B8" s="136" t="s">
        <v>50</v>
      </c>
      <c r="C8" s="148" t="s">
        <v>51</v>
      </c>
      <c r="D8" s="137"/>
      <c r="E8" s="138"/>
      <c r="F8" s="139"/>
      <c r="G8" s="139">
        <f>SUM(G9,G11,G13)</f>
        <v>0</v>
      </c>
      <c r="H8" s="139"/>
      <c r="I8" s="139"/>
      <c r="J8" s="140"/>
    </row>
    <row r="9" spans="1:15" ht="22.5" x14ac:dyDescent="0.2">
      <c r="A9" s="184">
        <v>1</v>
      </c>
      <c r="B9" s="185" t="s">
        <v>838</v>
      </c>
      <c r="C9" s="158" t="s">
        <v>722</v>
      </c>
      <c r="D9" s="186" t="s">
        <v>121</v>
      </c>
      <c r="E9" s="186">
        <v>120</v>
      </c>
      <c r="F9" s="144"/>
      <c r="G9" s="318">
        <f>ROUND(E9*F9,2)</f>
        <v>0</v>
      </c>
      <c r="H9" s="158"/>
      <c r="I9" s="158" t="s">
        <v>315</v>
      </c>
      <c r="J9" s="158" t="s">
        <v>315</v>
      </c>
    </row>
    <row r="10" spans="1:15" x14ac:dyDescent="0.2">
      <c r="A10" s="127"/>
      <c r="B10" s="185"/>
      <c r="C10" s="277"/>
      <c r="D10" s="278"/>
      <c r="E10" s="278"/>
      <c r="F10" s="278"/>
      <c r="G10" s="278"/>
      <c r="H10" s="187"/>
      <c r="I10" s="188"/>
      <c r="J10" s="188"/>
    </row>
    <row r="11" spans="1:15" ht="22.5" x14ac:dyDescent="0.2">
      <c r="A11" s="184">
        <v>2</v>
      </c>
      <c r="B11" s="189" t="s">
        <v>839</v>
      </c>
      <c r="C11" s="319" t="s">
        <v>723</v>
      </c>
      <c r="D11" s="319" t="s">
        <v>121</v>
      </c>
      <c r="E11" s="319">
        <v>35</v>
      </c>
      <c r="F11" s="144"/>
      <c r="G11" s="319">
        <f>ROUND(E11*F11,2)</f>
        <v>0</v>
      </c>
      <c r="H11" s="158"/>
      <c r="I11" s="158" t="s">
        <v>315</v>
      </c>
      <c r="J11" s="158" t="s">
        <v>315</v>
      </c>
    </row>
    <row r="12" spans="1:15" x14ac:dyDescent="0.2">
      <c r="A12" s="127"/>
      <c r="B12" s="189"/>
      <c r="C12" s="320"/>
      <c r="D12" s="321"/>
      <c r="E12" s="321"/>
      <c r="F12" s="321"/>
      <c r="G12" s="321"/>
      <c r="H12" s="187"/>
      <c r="I12" s="188"/>
      <c r="J12" s="188"/>
    </row>
    <row r="13" spans="1:15" ht="22.5" x14ac:dyDescent="0.2">
      <c r="A13" s="184">
        <v>3</v>
      </c>
      <c r="B13" s="189" t="s">
        <v>840</v>
      </c>
      <c r="C13" s="319" t="s">
        <v>724</v>
      </c>
      <c r="D13" s="319" t="s">
        <v>121</v>
      </c>
      <c r="E13" s="319">
        <v>110</v>
      </c>
      <c r="F13" s="144"/>
      <c r="G13" s="319">
        <f>ROUND(E13*F13,2)</f>
        <v>0</v>
      </c>
      <c r="H13" s="158"/>
      <c r="I13" s="158" t="s">
        <v>315</v>
      </c>
      <c r="J13" s="158" t="s">
        <v>315</v>
      </c>
    </row>
    <row r="14" spans="1:15" x14ac:dyDescent="0.2">
      <c r="A14" s="127"/>
      <c r="B14" s="190"/>
      <c r="C14" s="320"/>
      <c r="D14" s="321"/>
      <c r="E14" s="321"/>
      <c r="F14" s="321"/>
      <c r="G14" s="321"/>
      <c r="H14" s="190"/>
      <c r="I14" s="190"/>
      <c r="J14" s="190"/>
    </row>
    <row r="15" spans="1:15" x14ac:dyDescent="0.2">
      <c r="A15" s="135" t="s">
        <v>117</v>
      </c>
      <c r="B15" s="136" t="s">
        <v>58</v>
      </c>
      <c r="C15" s="322" t="s">
        <v>59</v>
      </c>
      <c r="D15" s="323"/>
      <c r="E15" s="324"/>
      <c r="F15" s="325"/>
      <c r="G15" s="325">
        <f>SUM(G16)</f>
        <v>0</v>
      </c>
      <c r="H15" s="139"/>
      <c r="I15" s="139"/>
      <c r="J15" s="140"/>
    </row>
    <row r="16" spans="1:15" x14ac:dyDescent="0.2">
      <c r="A16" s="184">
        <v>4</v>
      </c>
      <c r="B16" s="189" t="s">
        <v>841</v>
      </c>
      <c r="C16" s="319" t="s">
        <v>725</v>
      </c>
      <c r="D16" s="319" t="s">
        <v>121</v>
      </c>
      <c r="E16" s="319">
        <v>50</v>
      </c>
      <c r="F16" s="144"/>
      <c r="G16" s="319">
        <f>ROUND(E16*F16,2)</f>
        <v>0</v>
      </c>
      <c r="H16" s="158"/>
      <c r="I16" s="158" t="s">
        <v>315</v>
      </c>
      <c r="J16" s="158" t="s">
        <v>315</v>
      </c>
    </row>
    <row r="17" spans="1:10" x14ac:dyDescent="0.2">
      <c r="A17" s="127"/>
      <c r="B17" s="190"/>
      <c r="C17" s="320"/>
      <c r="D17" s="321"/>
      <c r="E17" s="321"/>
      <c r="F17" s="321"/>
      <c r="G17" s="321"/>
      <c r="I17" s="190"/>
      <c r="J17" s="190"/>
    </row>
    <row r="18" spans="1:10" x14ac:dyDescent="0.2">
      <c r="A18" s="135" t="s">
        <v>117</v>
      </c>
      <c r="B18" s="136" t="s">
        <v>726</v>
      </c>
      <c r="C18" s="322" t="s">
        <v>727</v>
      </c>
      <c r="D18" s="323"/>
      <c r="E18" s="324"/>
      <c r="F18" s="325"/>
      <c r="G18" s="325">
        <f>SUM(G19:G25)</f>
        <v>0</v>
      </c>
      <c r="H18" s="139"/>
      <c r="I18" s="139"/>
      <c r="J18" s="140"/>
    </row>
    <row r="19" spans="1:10" x14ac:dyDescent="0.2">
      <c r="A19" s="184">
        <v>5</v>
      </c>
      <c r="B19" s="189" t="s">
        <v>842</v>
      </c>
      <c r="C19" s="319" t="s">
        <v>728</v>
      </c>
      <c r="D19" s="319" t="s">
        <v>177</v>
      </c>
      <c r="E19" s="319">
        <v>67.5</v>
      </c>
      <c r="F19" s="144"/>
      <c r="G19" s="319">
        <f>ROUND(E19*F19,2)</f>
        <v>0</v>
      </c>
      <c r="H19" s="158"/>
      <c r="I19" s="158" t="s">
        <v>315</v>
      </c>
      <c r="J19" s="158" t="s">
        <v>315</v>
      </c>
    </row>
    <row r="20" spans="1:10" x14ac:dyDescent="0.2">
      <c r="A20" s="127"/>
      <c r="B20" s="189"/>
      <c r="C20" s="320"/>
      <c r="D20" s="321"/>
      <c r="E20" s="321"/>
      <c r="F20" s="321"/>
      <c r="G20" s="321"/>
      <c r="H20" s="187"/>
      <c r="I20" s="188"/>
      <c r="J20" s="188"/>
    </row>
    <row r="21" spans="1:10" ht="22.5" x14ac:dyDescent="0.2">
      <c r="A21" s="184">
        <v>6</v>
      </c>
      <c r="B21" s="189" t="s">
        <v>843</v>
      </c>
      <c r="C21" s="319" t="s">
        <v>729</v>
      </c>
      <c r="D21" s="319" t="s">
        <v>177</v>
      </c>
      <c r="E21" s="319">
        <v>67.5</v>
      </c>
      <c r="F21" s="144"/>
      <c r="G21" s="319">
        <f>ROUND(E21*F21,2)</f>
        <v>0</v>
      </c>
      <c r="H21" s="158"/>
      <c r="I21" s="158" t="s">
        <v>315</v>
      </c>
      <c r="J21" s="158" t="s">
        <v>315</v>
      </c>
    </row>
    <row r="22" spans="1:10" x14ac:dyDescent="0.2">
      <c r="A22" s="127"/>
      <c r="B22" s="189"/>
      <c r="C22" s="320"/>
      <c r="D22" s="321"/>
      <c r="E22" s="321"/>
      <c r="F22" s="321"/>
      <c r="G22" s="321"/>
      <c r="H22" s="187"/>
      <c r="I22" s="188"/>
      <c r="J22" s="188"/>
    </row>
    <row r="23" spans="1:10" ht="22.5" x14ac:dyDescent="0.2">
      <c r="A23" s="184">
        <v>7</v>
      </c>
      <c r="B23" s="189" t="s">
        <v>844</v>
      </c>
      <c r="C23" s="319" t="s">
        <v>730</v>
      </c>
      <c r="D23" s="319" t="s">
        <v>177</v>
      </c>
      <c r="E23" s="319">
        <v>270</v>
      </c>
      <c r="F23" s="144"/>
      <c r="G23" s="319">
        <f>ROUND(E23*F23,2)</f>
        <v>0</v>
      </c>
      <c r="H23" s="158"/>
      <c r="I23" s="158" t="s">
        <v>315</v>
      </c>
      <c r="J23" s="158" t="s">
        <v>315</v>
      </c>
    </row>
    <row r="24" spans="1:10" x14ac:dyDescent="0.2">
      <c r="A24" s="127"/>
      <c r="B24" s="189"/>
      <c r="C24" s="320"/>
      <c r="D24" s="321"/>
      <c r="E24" s="321"/>
      <c r="F24" s="321"/>
      <c r="G24" s="321"/>
      <c r="H24" s="187"/>
      <c r="I24" s="188"/>
      <c r="J24" s="188"/>
    </row>
    <row r="25" spans="1:10" ht="22.5" x14ac:dyDescent="0.2">
      <c r="A25" s="184">
        <v>8</v>
      </c>
      <c r="B25" s="189" t="s">
        <v>845</v>
      </c>
      <c r="C25" s="319" t="s">
        <v>732</v>
      </c>
      <c r="D25" s="319" t="s">
        <v>177</v>
      </c>
      <c r="E25" s="319">
        <v>67.5</v>
      </c>
      <c r="F25" s="144"/>
      <c r="G25" s="319">
        <f>ROUND(E25*F25,2)</f>
        <v>0</v>
      </c>
      <c r="H25" s="158"/>
      <c r="I25" s="158" t="s">
        <v>315</v>
      </c>
      <c r="J25" s="158" t="s">
        <v>315</v>
      </c>
    </row>
    <row r="26" spans="1:10" x14ac:dyDescent="0.2">
      <c r="A26" s="127"/>
      <c r="B26" s="190"/>
      <c r="C26" s="320"/>
      <c r="D26" s="321"/>
      <c r="E26" s="321"/>
      <c r="F26" s="321"/>
      <c r="G26" s="321"/>
      <c r="I26" s="190"/>
      <c r="J26" s="190"/>
    </row>
    <row r="27" spans="1:10" x14ac:dyDescent="0.2">
      <c r="A27" s="135" t="s">
        <v>117</v>
      </c>
      <c r="B27" s="136" t="s">
        <v>731</v>
      </c>
      <c r="C27" s="322" t="s">
        <v>733</v>
      </c>
      <c r="D27" s="323"/>
      <c r="E27" s="324"/>
      <c r="F27" s="325"/>
      <c r="G27" s="325">
        <f>SUM(G28:G78)</f>
        <v>0</v>
      </c>
      <c r="H27" s="139"/>
      <c r="I27" s="139"/>
      <c r="J27" s="140"/>
    </row>
    <row r="28" spans="1:10" x14ac:dyDescent="0.2">
      <c r="A28" s="184">
        <v>9</v>
      </c>
      <c r="B28" s="189" t="s">
        <v>846</v>
      </c>
      <c r="C28" s="319" t="s">
        <v>734</v>
      </c>
      <c r="D28" s="319" t="s">
        <v>199</v>
      </c>
      <c r="E28" s="319">
        <v>15</v>
      </c>
      <c r="F28" s="144"/>
      <c r="G28" s="319">
        <f t="shared" ref="G28:G78" si="0">ROUND(F28*E28,2)</f>
        <v>0</v>
      </c>
      <c r="H28" s="158"/>
      <c r="I28" s="158" t="s">
        <v>315</v>
      </c>
      <c r="J28" s="158" t="s">
        <v>315</v>
      </c>
    </row>
    <row r="29" spans="1:10" x14ac:dyDescent="0.2">
      <c r="A29" s="127"/>
      <c r="B29" s="189"/>
      <c r="C29" s="320"/>
      <c r="D29" s="321"/>
      <c r="E29" s="321"/>
      <c r="F29" s="321"/>
      <c r="G29" s="321"/>
      <c r="H29" s="187"/>
      <c r="I29" s="188"/>
      <c r="J29" s="188"/>
    </row>
    <row r="30" spans="1:10" x14ac:dyDescent="0.2">
      <c r="A30" s="184">
        <v>10</v>
      </c>
      <c r="B30" s="189" t="s">
        <v>847</v>
      </c>
      <c r="C30" s="319" t="s">
        <v>735</v>
      </c>
      <c r="D30" s="319" t="s">
        <v>199</v>
      </c>
      <c r="E30" s="319">
        <v>15</v>
      </c>
      <c r="F30" s="144"/>
      <c r="G30" s="319">
        <f t="shared" si="0"/>
        <v>0</v>
      </c>
      <c r="H30" s="158"/>
      <c r="I30" s="158" t="s">
        <v>315</v>
      </c>
      <c r="J30" s="158" t="s">
        <v>315</v>
      </c>
    </row>
    <row r="31" spans="1:10" x14ac:dyDescent="0.2">
      <c r="A31" s="127"/>
      <c r="B31" s="189"/>
      <c r="C31" s="320"/>
      <c r="D31" s="321"/>
      <c r="E31" s="321"/>
      <c r="F31" s="321"/>
      <c r="G31" s="321"/>
      <c r="H31" s="187"/>
      <c r="I31" s="188"/>
      <c r="J31" s="188"/>
    </row>
    <row r="32" spans="1:10" ht="22.5" x14ac:dyDescent="0.2">
      <c r="A32" s="184">
        <v>11</v>
      </c>
      <c r="B32" s="189" t="s">
        <v>848</v>
      </c>
      <c r="C32" s="319" t="s">
        <v>736</v>
      </c>
      <c r="D32" s="319" t="s">
        <v>199</v>
      </c>
      <c r="E32" s="319">
        <v>15</v>
      </c>
      <c r="F32" s="144"/>
      <c r="G32" s="319">
        <f t="shared" si="0"/>
        <v>0</v>
      </c>
      <c r="H32" s="158"/>
      <c r="I32" s="158" t="s">
        <v>315</v>
      </c>
      <c r="J32" s="158" t="s">
        <v>315</v>
      </c>
    </row>
    <row r="33" spans="1:10" x14ac:dyDescent="0.2">
      <c r="A33" s="127"/>
      <c r="B33" s="189"/>
      <c r="C33" s="320"/>
      <c r="D33" s="321"/>
      <c r="E33" s="321"/>
      <c r="F33" s="321"/>
      <c r="G33" s="321"/>
      <c r="H33" s="187"/>
      <c r="I33" s="188"/>
      <c r="J33" s="188"/>
    </row>
    <row r="34" spans="1:10" x14ac:dyDescent="0.2">
      <c r="A34" s="184">
        <v>12</v>
      </c>
      <c r="B34" s="189" t="s">
        <v>849</v>
      </c>
      <c r="C34" s="319" t="s">
        <v>737</v>
      </c>
      <c r="D34" s="319" t="s">
        <v>199</v>
      </c>
      <c r="E34" s="319">
        <v>15</v>
      </c>
      <c r="F34" s="144"/>
      <c r="G34" s="319">
        <f t="shared" si="0"/>
        <v>0</v>
      </c>
      <c r="H34" s="158"/>
      <c r="I34" s="158" t="s">
        <v>315</v>
      </c>
      <c r="J34" s="158" t="s">
        <v>315</v>
      </c>
    </row>
    <row r="35" spans="1:10" x14ac:dyDescent="0.2">
      <c r="A35" s="127"/>
      <c r="B35" s="189"/>
      <c r="C35" s="320"/>
      <c r="D35" s="321"/>
      <c r="E35" s="321"/>
      <c r="F35" s="321"/>
      <c r="G35" s="321"/>
      <c r="H35" s="187"/>
      <c r="I35" s="188"/>
      <c r="J35" s="188"/>
    </row>
    <row r="36" spans="1:10" x14ac:dyDescent="0.2">
      <c r="A36" s="184">
        <v>13</v>
      </c>
      <c r="B36" s="189" t="s">
        <v>850</v>
      </c>
      <c r="C36" s="319" t="s">
        <v>738</v>
      </c>
      <c r="D36" s="319" t="s">
        <v>304</v>
      </c>
      <c r="E36" s="319">
        <v>7</v>
      </c>
      <c r="F36" s="144"/>
      <c r="G36" s="319">
        <f t="shared" si="0"/>
        <v>0</v>
      </c>
      <c r="H36" s="158"/>
      <c r="I36" s="158" t="s">
        <v>315</v>
      </c>
      <c r="J36" s="158" t="s">
        <v>315</v>
      </c>
    </row>
    <row r="37" spans="1:10" x14ac:dyDescent="0.2">
      <c r="A37" s="127"/>
      <c r="B37" s="189"/>
      <c r="C37" s="320"/>
      <c r="D37" s="321"/>
      <c r="E37" s="321"/>
      <c r="F37" s="321"/>
      <c r="G37" s="321"/>
      <c r="H37" s="187"/>
      <c r="I37" s="188"/>
      <c r="J37" s="188"/>
    </row>
    <row r="38" spans="1:10" x14ac:dyDescent="0.2">
      <c r="A38" s="184">
        <v>14</v>
      </c>
      <c r="B38" s="189" t="s">
        <v>851</v>
      </c>
      <c r="C38" s="319" t="s">
        <v>739</v>
      </c>
      <c r="D38" s="319" t="s">
        <v>304</v>
      </c>
      <c r="E38" s="319">
        <v>4</v>
      </c>
      <c r="F38" s="144"/>
      <c r="G38" s="319">
        <f t="shared" si="0"/>
        <v>0</v>
      </c>
      <c r="H38" s="158"/>
      <c r="I38" s="158" t="s">
        <v>315</v>
      </c>
      <c r="J38" s="158" t="s">
        <v>315</v>
      </c>
    </row>
    <row r="39" spans="1:10" x14ac:dyDescent="0.2">
      <c r="A39" s="127"/>
      <c r="B39" s="189"/>
      <c r="C39" s="320"/>
      <c r="D39" s="321"/>
      <c r="E39" s="321"/>
      <c r="F39" s="321"/>
      <c r="G39" s="321"/>
      <c r="H39" s="187"/>
      <c r="I39" s="188"/>
      <c r="J39" s="188"/>
    </row>
    <row r="40" spans="1:10" x14ac:dyDescent="0.2">
      <c r="A40" s="184">
        <v>15</v>
      </c>
      <c r="B40" s="189" t="s">
        <v>852</v>
      </c>
      <c r="C40" s="319" t="s">
        <v>740</v>
      </c>
      <c r="D40" s="319" t="s">
        <v>304</v>
      </c>
      <c r="E40" s="319">
        <v>3</v>
      </c>
      <c r="F40" s="144"/>
      <c r="G40" s="319">
        <f t="shared" si="0"/>
        <v>0</v>
      </c>
      <c r="H40" s="158"/>
      <c r="I40" s="158" t="s">
        <v>315</v>
      </c>
      <c r="J40" s="158" t="s">
        <v>315</v>
      </c>
    </row>
    <row r="41" spans="1:10" x14ac:dyDescent="0.2">
      <c r="A41" s="127"/>
      <c r="B41" s="189"/>
      <c r="C41" s="320"/>
      <c r="D41" s="321"/>
      <c r="E41" s="321"/>
      <c r="F41" s="321"/>
      <c r="G41" s="321"/>
      <c r="H41" s="187"/>
      <c r="I41" s="188"/>
      <c r="J41" s="188"/>
    </row>
    <row r="42" spans="1:10" x14ac:dyDescent="0.2">
      <c r="A42" s="184">
        <v>16</v>
      </c>
      <c r="B42" s="189" t="s">
        <v>853</v>
      </c>
      <c r="C42" s="319" t="s">
        <v>741</v>
      </c>
      <c r="D42" s="319" t="s">
        <v>304</v>
      </c>
      <c r="E42" s="319">
        <v>1</v>
      </c>
      <c r="F42" s="144"/>
      <c r="G42" s="319">
        <f t="shared" si="0"/>
        <v>0</v>
      </c>
      <c r="H42" s="158"/>
      <c r="I42" s="158" t="s">
        <v>315</v>
      </c>
      <c r="J42" s="158" t="s">
        <v>315</v>
      </c>
    </row>
    <row r="43" spans="1:10" x14ac:dyDescent="0.2">
      <c r="A43" s="127"/>
      <c r="B43" s="189"/>
      <c r="C43" s="320"/>
      <c r="D43" s="321"/>
      <c r="E43" s="321"/>
      <c r="F43" s="321"/>
      <c r="G43" s="321"/>
      <c r="H43" s="187"/>
      <c r="I43" s="188"/>
      <c r="J43" s="188"/>
    </row>
    <row r="44" spans="1:10" x14ac:dyDescent="0.2">
      <c r="A44" s="184">
        <v>17</v>
      </c>
      <c r="B44" s="189" t="s">
        <v>854</v>
      </c>
      <c r="C44" s="319" t="s">
        <v>742</v>
      </c>
      <c r="D44" s="319" t="s">
        <v>304</v>
      </c>
      <c r="E44" s="319">
        <v>1</v>
      </c>
      <c r="F44" s="144"/>
      <c r="G44" s="319">
        <f t="shared" si="0"/>
        <v>0</v>
      </c>
      <c r="H44" s="158"/>
      <c r="I44" s="158" t="s">
        <v>315</v>
      </c>
      <c r="J44" s="158" t="s">
        <v>315</v>
      </c>
    </row>
    <row r="45" spans="1:10" x14ac:dyDescent="0.2">
      <c r="A45" s="127"/>
      <c r="B45" s="189"/>
      <c r="C45" s="320"/>
      <c r="D45" s="321"/>
      <c r="E45" s="321"/>
      <c r="F45" s="321"/>
      <c r="G45" s="321"/>
      <c r="H45" s="187"/>
      <c r="I45" s="188"/>
      <c r="J45" s="188"/>
    </row>
    <row r="46" spans="1:10" x14ac:dyDescent="0.2">
      <c r="A46" s="184">
        <v>18</v>
      </c>
      <c r="B46" s="189" t="s">
        <v>855</v>
      </c>
      <c r="C46" s="319" t="s">
        <v>743</v>
      </c>
      <c r="D46" s="319" t="s">
        <v>199</v>
      </c>
      <c r="E46" s="319">
        <v>70</v>
      </c>
      <c r="F46" s="144"/>
      <c r="G46" s="319">
        <f t="shared" si="0"/>
        <v>0</v>
      </c>
      <c r="H46" s="158"/>
      <c r="I46" s="158" t="s">
        <v>315</v>
      </c>
      <c r="J46" s="158" t="s">
        <v>315</v>
      </c>
    </row>
    <row r="47" spans="1:10" x14ac:dyDescent="0.2">
      <c r="A47" s="127"/>
      <c r="B47" s="189"/>
      <c r="C47" s="320"/>
      <c r="D47" s="321"/>
      <c r="E47" s="321"/>
      <c r="F47" s="321"/>
      <c r="G47" s="321"/>
      <c r="H47" s="187"/>
      <c r="I47" s="188"/>
      <c r="J47" s="188"/>
    </row>
    <row r="48" spans="1:10" ht="22.5" x14ac:dyDescent="0.2">
      <c r="A48" s="184">
        <v>19</v>
      </c>
      <c r="B48" s="189" t="s">
        <v>856</v>
      </c>
      <c r="C48" s="319" t="s">
        <v>744</v>
      </c>
      <c r="D48" s="319" t="s">
        <v>199</v>
      </c>
      <c r="E48" s="319">
        <v>70</v>
      </c>
      <c r="F48" s="144"/>
      <c r="G48" s="319">
        <f t="shared" si="0"/>
        <v>0</v>
      </c>
      <c r="H48" s="158"/>
      <c r="I48" s="158" t="s">
        <v>315</v>
      </c>
      <c r="J48" s="158" t="s">
        <v>315</v>
      </c>
    </row>
    <row r="49" spans="1:10" x14ac:dyDescent="0.2">
      <c r="A49" s="127"/>
      <c r="B49" s="189"/>
      <c r="C49" s="320"/>
      <c r="D49" s="321"/>
      <c r="E49" s="321"/>
      <c r="F49" s="321"/>
      <c r="G49" s="321"/>
      <c r="H49" s="187"/>
      <c r="I49" s="188"/>
      <c r="J49" s="188"/>
    </row>
    <row r="50" spans="1:10" ht="22.5" x14ac:dyDescent="0.2">
      <c r="A50" s="184">
        <v>20</v>
      </c>
      <c r="B50" s="189" t="s">
        <v>857</v>
      </c>
      <c r="C50" s="319" t="s">
        <v>745</v>
      </c>
      <c r="D50" s="319" t="s">
        <v>304</v>
      </c>
      <c r="E50" s="319">
        <v>2</v>
      </c>
      <c r="F50" s="144"/>
      <c r="G50" s="319">
        <f t="shared" si="0"/>
        <v>0</v>
      </c>
      <c r="H50" s="158"/>
      <c r="I50" s="158" t="s">
        <v>315</v>
      </c>
      <c r="J50" s="158" t="s">
        <v>315</v>
      </c>
    </row>
    <row r="51" spans="1:10" x14ac:dyDescent="0.2">
      <c r="A51" s="127"/>
      <c r="B51" s="189"/>
      <c r="C51" s="320"/>
      <c r="D51" s="321"/>
      <c r="E51" s="321"/>
      <c r="F51" s="321"/>
      <c r="G51" s="321"/>
      <c r="H51" s="187"/>
      <c r="I51" s="188"/>
      <c r="J51" s="188"/>
    </row>
    <row r="52" spans="1:10" x14ac:dyDescent="0.2">
      <c r="A52" s="184">
        <v>21</v>
      </c>
      <c r="B52" s="189" t="s">
        <v>858</v>
      </c>
      <c r="C52" s="319" t="s">
        <v>746</v>
      </c>
      <c r="D52" s="319" t="s">
        <v>304</v>
      </c>
      <c r="E52" s="319">
        <v>2</v>
      </c>
      <c r="F52" s="144"/>
      <c r="G52" s="319">
        <f t="shared" si="0"/>
        <v>0</v>
      </c>
      <c r="H52" s="158"/>
      <c r="I52" s="158" t="s">
        <v>315</v>
      </c>
      <c r="J52" s="158" t="s">
        <v>315</v>
      </c>
    </row>
    <row r="53" spans="1:10" x14ac:dyDescent="0.2">
      <c r="A53" s="127"/>
      <c r="B53" s="189"/>
      <c r="C53" s="320"/>
      <c r="D53" s="321"/>
      <c r="E53" s="321"/>
      <c r="F53" s="321"/>
      <c r="G53" s="321"/>
      <c r="H53" s="187"/>
      <c r="I53" s="188"/>
      <c r="J53" s="188"/>
    </row>
    <row r="54" spans="1:10" x14ac:dyDescent="0.2">
      <c r="A54" s="184">
        <v>22</v>
      </c>
      <c r="B54" s="189" t="s">
        <v>859</v>
      </c>
      <c r="C54" s="319" t="s">
        <v>747</v>
      </c>
      <c r="D54" s="319" t="s">
        <v>304</v>
      </c>
      <c r="E54" s="319">
        <v>35</v>
      </c>
      <c r="F54" s="144"/>
      <c r="G54" s="319">
        <f t="shared" si="0"/>
        <v>0</v>
      </c>
      <c r="H54" s="158"/>
      <c r="I54" s="158" t="s">
        <v>315</v>
      </c>
      <c r="J54" s="158" t="s">
        <v>315</v>
      </c>
    </row>
    <row r="55" spans="1:10" x14ac:dyDescent="0.2">
      <c r="A55" s="127"/>
      <c r="B55" s="189"/>
      <c r="C55" s="320"/>
      <c r="D55" s="321"/>
      <c r="E55" s="321"/>
      <c r="F55" s="321"/>
      <c r="G55" s="321"/>
      <c r="H55" s="187"/>
      <c r="I55" s="188"/>
      <c r="J55" s="188"/>
    </row>
    <row r="56" spans="1:10" x14ac:dyDescent="0.2">
      <c r="A56" s="184">
        <v>23</v>
      </c>
      <c r="B56" s="189" t="s">
        <v>860</v>
      </c>
      <c r="C56" s="319" t="s">
        <v>748</v>
      </c>
      <c r="D56" s="319" t="s">
        <v>304</v>
      </c>
      <c r="E56" s="319">
        <v>35</v>
      </c>
      <c r="F56" s="144"/>
      <c r="G56" s="319">
        <f t="shared" si="0"/>
        <v>0</v>
      </c>
      <c r="H56" s="158"/>
      <c r="I56" s="158" t="s">
        <v>315</v>
      </c>
      <c r="J56" s="158" t="s">
        <v>315</v>
      </c>
    </row>
    <row r="57" spans="1:10" x14ac:dyDescent="0.2">
      <c r="A57" s="127"/>
      <c r="B57" s="189"/>
      <c r="C57" s="320"/>
      <c r="D57" s="321"/>
      <c r="E57" s="321"/>
      <c r="F57" s="321"/>
      <c r="G57" s="321"/>
      <c r="H57" s="187"/>
      <c r="I57" s="188"/>
      <c r="J57" s="188"/>
    </row>
    <row r="58" spans="1:10" x14ac:dyDescent="0.2">
      <c r="A58" s="184">
        <v>24</v>
      </c>
      <c r="B58" s="189" t="s">
        <v>861</v>
      </c>
      <c r="C58" s="319" t="s">
        <v>749</v>
      </c>
      <c r="D58" s="319" t="s">
        <v>304</v>
      </c>
      <c r="E58" s="319">
        <v>4</v>
      </c>
      <c r="F58" s="144"/>
      <c r="G58" s="319">
        <f t="shared" si="0"/>
        <v>0</v>
      </c>
      <c r="H58" s="158"/>
      <c r="I58" s="158" t="s">
        <v>315</v>
      </c>
      <c r="J58" s="158" t="s">
        <v>315</v>
      </c>
    </row>
    <row r="59" spans="1:10" x14ac:dyDescent="0.2">
      <c r="A59" s="127"/>
      <c r="B59" s="189"/>
      <c r="C59" s="320"/>
      <c r="D59" s="321"/>
      <c r="E59" s="321"/>
      <c r="F59" s="321"/>
      <c r="G59" s="321"/>
      <c r="H59" s="187"/>
      <c r="I59" s="188"/>
      <c r="J59" s="188"/>
    </row>
    <row r="60" spans="1:10" x14ac:dyDescent="0.2">
      <c r="A60" s="184">
        <v>25</v>
      </c>
      <c r="B60" s="189" t="s">
        <v>862</v>
      </c>
      <c r="C60" s="319" t="s">
        <v>750</v>
      </c>
      <c r="D60" s="319" t="s">
        <v>304</v>
      </c>
      <c r="E60" s="319">
        <v>4</v>
      </c>
      <c r="F60" s="144"/>
      <c r="G60" s="319">
        <f t="shared" si="0"/>
        <v>0</v>
      </c>
      <c r="H60" s="158"/>
      <c r="I60" s="158" t="s">
        <v>315</v>
      </c>
      <c r="J60" s="158" t="s">
        <v>315</v>
      </c>
    </row>
    <row r="61" spans="1:10" x14ac:dyDescent="0.2">
      <c r="A61" s="127"/>
      <c r="B61" s="189"/>
      <c r="C61" s="320"/>
      <c r="D61" s="321"/>
      <c r="E61" s="321"/>
      <c r="F61" s="321"/>
      <c r="G61" s="321"/>
      <c r="H61" s="187"/>
      <c r="I61" s="188"/>
      <c r="J61" s="188"/>
    </row>
    <row r="62" spans="1:10" ht="22.5" x14ac:dyDescent="0.2">
      <c r="A62" s="184">
        <v>26</v>
      </c>
      <c r="B62" s="189" t="s">
        <v>863</v>
      </c>
      <c r="C62" s="319" t="s">
        <v>751</v>
      </c>
      <c r="D62" s="319" t="s">
        <v>304</v>
      </c>
      <c r="E62" s="319">
        <v>4</v>
      </c>
      <c r="F62" s="144"/>
      <c r="G62" s="319">
        <f t="shared" si="0"/>
        <v>0</v>
      </c>
      <c r="H62" s="158"/>
      <c r="I62" s="158" t="s">
        <v>315</v>
      </c>
      <c r="J62" s="158" t="s">
        <v>315</v>
      </c>
    </row>
    <row r="63" spans="1:10" x14ac:dyDescent="0.2">
      <c r="A63" s="127"/>
      <c r="B63" s="189"/>
      <c r="C63" s="320"/>
      <c r="D63" s="321"/>
      <c r="E63" s="321"/>
      <c r="F63" s="321"/>
      <c r="G63" s="321"/>
      <c r="H63" s="187"/>
      <c r="I63" s="188"/>
      <c r="J63" s="188"/>
    </row>
    <row r="64" spans="1:10" ht="22.5" x14ac:dyDescent="0.2">
      <c r="A64" s="184">
        <v>27</v>
      </c>
      <c r="B64" s="189" t="s">
        <v>864</v>
      </c>
      <c r="C64" s="319" t="s">
        <v>752</v>
      </c>
      <c r="D64" s="319" t="s">
        <v>304</v>
      </c>
      <c r="E64" s="319">
        <v>4</v>
      </c>
      <c r="F64" s="144"/>
      <c r="G64" s="319">
        <f t="shared" si="0"/>
        <v>0</v>
      </c>
      <c r="H64" s="158"/>
      <c r="I64" s="158" t="s">
        <v>315</v>
      </c>
      <c r="J64" s="158" t="s">
        <v>315</v>
      </c>
    </row>
    <row r="65" spans="1:10" x14ac:dyDescent="0.2">
      <c r="A65" s="127"/>
      <c r="B65" s="189"/>
      <c r="C65" s="320"/>
      <c r="D65" s="321"/>
      <c r="E65" s="321"/>
      <c r="F65" s="321"/>
      <c r="G65" s="321"/>
      <c r="H65" s="187"/>
      <c r="I65" s="188"/>
      <c r="J65" s="188"/>
    </row>
    <row r="66" spans="1:10" ht="22.5" x14ac:dyDescent="0.2">
      <c r="A66" s="184">
        <v>28</v>
      </c>
      <c r="B66" s="189" t="s">
        <v>865</v>
      </c>
      <c r="C66" s="319" t="s">
        <v>753</v>
      </c>
      <c r="D66" s="319" t="s">
        <v>148</v>
      </c>
      <c r="E66" s="319">
        <v>130</v>
      </c>
      <c r="F66" s="144"/>
      <c r="G66" s="319">
        <f t="shared" si="0"/>
        <v>0</v>
      </c>
      <c r="H66" s="158"/>
      <c r="I66" s="158" t="s">
        <v>315</v>
      </c>
      <c r="J66" s="158" t="s">
        <v>315</v>
      </c>
    </row>
    <row r="67" spans="1:10" x14ac:dyDescent="0.2">
      <c r="A67" s="127"/>
      <c r="B67" s="189"/>
      <c r="C67" s="320"/>
      <c r="D67" s="321"/>
      <c r="E67" s="321"/>
      <c r="F67" s="321"/>
      <c r="G67" s="321"/>
      <c r="H67" s="187"/>
      <c r="I67" s="188"/>
      <c r="J67" s="188"/>
    </row>
    <row r="68" spans="1:10" x14ac:dyDescent="0.2">
      <c r="A68" s="184">
        <v>29</v>
      </c>
      <c r="B68" s="189" t="s">
        <v>866</v>
      </c>
      <c r="C68" s="319" t="s">
        <v>754</v>
      </c>
      <c r="D68" s="319" t="s">
        <v>199</v>
      </c>
      <c r="E68" s="319">
        <v>100</v>
      </c>
      <c r="F68" s="144"/>
      <c r="G68" s="319">
        <f t="shared" si="0"/>
        <v>0</v>
      </c>
      <c r="H68" s="158"/>
      <c r="I68" s="158" t="s">
        <v>315</v>
      </c>
      <c r="J68" s="158" t="s">
        <v>315</v>
      </c>
    </row>
    <row r="69" spans="1:10" x14ac:dyDescent="0.2">
      <c r="A69" s="191"/>
      <c r="B69" s="189"/>
      <c r="C69" s="320"/>
      <c r="D69" s="321"/>
      <c r="E69" s="321"/>
      <c r="F69" s="321"/>
      <c r="G69" s="321"/>
      <c r="H69" s="187"/>
      <c r="I69" s="188"/>
      <c r="J69" s="188"/>
    </row>
    <row r="70" spans="1:10" x14ac:dyDescent="0.2">
      <c r="A70" s="184">
        <v>30</v>
      </c>
      <c r="B70" s="189" t="s">
        <v>867</v>
      </c>
      <c r="C70" s="319" t="s">
        <v>755</v>
      </c>
      <c r="D70" s="319" t="s">
        <v>756</v>
      </c>
      <c r="E70" s="319">
        <v>1</v>
      </c>
      <c r="F70" s="144"/>
      <c r="G70" s="319">
        <f t="shared" si="0"/>
        <v>0</v>
      </c>
      <c r="H70" s="158"/>
      <c r="I70" s="158" t="s">
        <v>315</v>
      </c>
      <c r="J70" s="158" t="s">
        <v>315</v>
      </c>
    </row>
    <row r="71" spans="1:10" x14ac:dyDescent="0.2">
      <c r="A71" s="127"/>
      <c r="B71" s="189"/>
      <c r="C71" s="320"/>
      <c r="D71" s="321"/>
      <c r="E71" s="321"/>
      <c r="F71" s="321"/>
      <c r="G71" s="321"/>
      <c r="H71" s="187"/>
      <c r="I71" s="188"/>
      <c r="J71" s="188"/>
    </row>
    <row r="72" spans="1:10" x14ac:dyDescent="0.2">
      <c r="A72" s="184">
        <v>31</v>
      </c>
      <c r="B72" s="189" t="s">
        <v>868</v>
      </c>
      <c r="C72" s="319" t="s">
        <v>757</v>
      </c>
      <c r="D72" s="319" t="s">
        <v>304</v>
      </c>
      <c r="E72" s="319">
        <v>1</v>
      </c>
      <c r="F72" s="144"/>
      <c r="G72" s="319">
        <f t="shared" si="0"/>
        <v>0</v>
      </c>
      <c r="H72" s="158"/>
      <c r="I72" s="158" t="s">
        <v>315</v>
      </c>
      <c r="J72" s="158" t="s">
        <v>315</v>
      </c>
    </row>
    <row r="73" spans="1:10" x14ac:dyDescent="0.2">
      <c r="A73" s="127"/>
      <c r="B73" s="189"/>
      <c r="C73" s="320"/>
      <c r="D73" s="321"/>
      <c r="E73" s="321"/>
      <c r="F73" s="321"/>
      <c r="G73" s="321"/>
      <c r="H73" s="187"/>
      <c r="I73" s="188"/>
      <c r="J73" s="188"/>
    </row>
    <row r="74" spans="1:10" x14ac:dyDescent="0.2">
      <c r="A74" s="184">
        <v>32</v>
      </c>
      <c r="B74" s="189" t="s">
        <v>869</v>
      </c>
      <c r="C74" s="319" t="s">
        <v>758</v>
      </c>
      <c r="D74" s="319" t="s">
        <v>304</v>
      </c>
      <c r="E74" s="319">
        <v>1</v>
      </c>
      <c r="F74" s="144"/>
      <c r="G74" s="319">
        <f t="shared" si="0"/>
        <v>0</v>
      </c>
      <c r="H74" s="158"/>
      <c r="I74" s="158" t="s">
        <v>315</v>
      </c>
      <c r="J74" s="158" t="s">
        <v>315</v>
      </c>
    </row>
    <row r="75" spans="1:10" x14ac:dyDescent="0.2">
      <c r="A75" s="127"/>
      <c r="B75" s="189"/>
      <c r="C75" s="320"/>
      <c r="D75" s="321"/>
      <c r="E75" s="321"/>
      <c r="F75" s="321"/>
      <c r="G75" s="321"/>
      <c r="H75" s="187"/>
      <c r="I75" s="188"/>
      <c r="J75" s="188"/>
    </row>
    <row r="76" spans="1:10" x14ac:dyDescent="0.2">
      <c r="A76" s="184">
        <v>33</v>
      </c>
      <c r="B76" s="189" t="s">
        <v>870</v>
      </c>
      <c r="C76" s="319" t="s">
        <v>759</v>
      </c>
      <c r="D76" s="319" t="s">
        <v>304</v>
      </c>
      <c r="E76" s="319">
        <v>1</v>
      </c>
      <c r="F76" s="144"/>
      <c r="G76" s="319">
        <f t="shared" si="0"/>
        <v>0</v>
      </c>
      <c r="H76" s="158"/>
      <c r="I76" s="158" t="s">
        <v>315</v>
      </c>
      <c r="J76" s="158" t="s">
        <v>315</v>
      </c>
    </row>
    <row r="77" spans="1:10" x14ac:dyDescent="0.2">
      <c r="A77" s="127"/>
      <c r="B77" s="189"/>
      <c r="C77" s="320"/>
      <c r="D77" s="321"/>
      <c r="E77" s="321"/>
      <c r="F77" s="321"/>
      <c r="G77" s="321"/>
      <c r="H77" s="187"/>
      <c r="I77" s="188"/>
      <c r="J77" s="188"/>
    </row>
    <row r="78" spans="1:10" ht="22.5" x14ac:dyDescent="0.2">
      <c r="A78" s="184">
        <v>34</v>
      </c>
      <c r="B78" s="189" t="s">
        <v>871</v>
      </c>
      <c r="C78" s="319" t="s">
        <v>760</v>
      </c>
      <c r="D78" s="319" t="s">
        <v>177</v>
      </c>
      <c r="E78" s="319">
        <v>0.73599999999999999</v>
      </c>
      <c r="F78" s="144"/>
      <c r="G78" s="319">
        <f t="shared" si="0"/>
        <v>0</v>
      </c>
      <c r="H78" s="158"/>
      <c r="I78" s="158" t="s">
        <v>315</v>
      </c>
      <c r="J78" s="158" t="s">
        <v>315</v>
      </c>
    </row>
    <row r="79" spans="1:10" x14ac:dyDescent="0.2">
      <c r="A79" s="192"/>
      <c r="C79" s="277"/>
      <c r="D79" s="278"/>
      <c r="E79" s="278"/>
      <c r="F79" s="278"/>
      <c r="G79" s="278"/>
      <c r="I79" s="192"/>
      <c r="J79" s="192"/>
    </row>
    <row r="81" spans="1:7" x14ac:dyDescent="0.2">
      <c r="A81" s="193"/>
      <c r="B81" s="194" t="s">
        <v>837</v>
      </c>
      <c r="C81" s="195"/>
      <c r="D81" s="196"/>
      <c r="E81" s="197"/>
      <c r="F81" s="197"/>
      <c r="G81" s="299">
        <f>SUM(G8,G15,G18,G27)</f>
        <v>0</v>
      </c>
    </row>
  </sheetData>
  <sheetProtection algorithmName="SHA-512" hashValue="//THqz12fot2aUWlPRXZCSebP3nh1JjVa/3UFbHzxg2tEwNrYfNI2GY4llkwo6hx9akNQ1NpF++y35ZXMGkkkw==" saltValue="0EbWvCajarDJlnGaYMtrqg==" spinCount="100000" sheet="1" objects="1" scenarios="1"/>
  <mergeCells count="38">
    <mergeCell ref="C12:G12"/>
    <mergeCell ref="A1:G1"/>
    <mergeCell ref="C2:G2"/>
    <mergeCell ref="C3:G3"/>
    <mergeCell ref="C4:G4"/>
    <mergeCell ref="C10:G10"/>
    <mergeCell ref="C39:G39"/>
    <mergeCell ref="C14:G14"/>
    <mergeCell ref="C17:G17"/>
    <mergeCell ref="C20:G20"/>
    <mergeCell ref="C22:G22"/>
    <mergeCell ref="C24:G24"/>
    <mergeCell ref="C26:G26"/>
    <mergeCell ref="C29:G29"/>
    <mergeCell ref="C31:G31"/>
    <mergeCell ref="C33:G33"/>
    <mergeCell ref="C35:G35"/>
    <mergeCell ref="C37:G37"/>
    <mergeCell ref="C63:G63"/>
    <mergeCell ref="C41:G41"/>
    <mergeCell ref="C43:G43"/>
    <mergeCell ref="C45:G45"/>
    <mergeCell ref="C47:G47"/>
    <mergeCell ref="C49:G49"/>
    <mergeCell ref="C51:G51"/>
    <mergeCell ref="C53:G53"/>
    <mergeCell ref="C55:G55"/>
    <mergeCell ref="C57:G57"/>
    <mergeCell ref="C59:G59"/>
    <mergeCell ref="C61:G61"/>
    <mergeCell ref="C77:G77"/>
    <mergeCell ref="C79:G79"/>
    <mergeCell ref="C65:G65"/>
    <mergeCell ref="C67:G67"/>
    <mergeCell ref="C69:G69"/>
    <mergeCell ref="C71:G71"/>
    <mergeCell ref="C73:G73"/>
    <mergeCell ref="C75:G75"/>
  </mergeCells>
  <pageMargins left="0.70866141732283472" right="0.70866141732283472" top="0.78740157480314965" bottom="0.78740157480314965" header="0.31496062992125984" footer="0.31496062992125984"/>
  <pageSetup paperSize="9" scale="94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62BA-924B-423D-A1FF-AD68C91EB50A}">
  <sheetPr>
    <tabColor theme="5"/>
    <pageSetUpPr fitToPage="1"/>
  </sheetPr>
  <dimension ref="A1:P4993"/>
  <sheetViews>
    <sheetView showZeros="0"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M12" sqref="M12"/>
    </sheetView>
  </sheetViews>
  <sheetFormatPr defaultColWidth="9.140625" defaultRowHeight="12.75" x14ac:dyDescent="0.2"/>
  <cols>
    <col min="1" max="1" width="4" style="198" customWidth="1"/>
    <col min="2" max="2" width="12.5703125" style="199" customWidth="1"/>
    <col min="3" max="3" width="63.140625" style="199" customWidth="1"/>
    <col min="4" max="4" width="6" style="198" bestFit="1" customWidth="1"/>
    <col min="5" max="5" width="10.5703125" style="202" customWidth="1"/>
    <col min="6" max="6" width="9.85546875" style="198" customWidth="1"/>
    <col min="7" max="7" width="12.5703125" style="198" customWidth="1"/>
    <col min="8" max="8" width="7" style="198" customWidth="1"/>
    <col min="9" max="9" width="9.140625" style="198" customWidth="1"/>
    <col min="10" max="10" width="8.42578125" style="198" customWidth="1"/>
    <col min="11" max="16384" width="9.140625" style="198"/>
  </cols>
  <sheetData>
    <row r="1" spans="1:16" ht="15.75" x14ac:dyDescent="0.25">
      <c r="A1" s="284" t="s">
        <v>761</v>
      </c>
      <c r="B1" s="285"/>
      <c r="C1" s="285"/>
      <c r="D1" s="285"/>
      <c r="E1" s="285"/>
      <c r="F1" s="285"/>
      <c r="G1" s="286"/>
    </row>
    <row r="2" spans="1:16" ht="24.75" customHeight="1" x14ac:dyDescent="0.2">
      <c r="A2" s="152" t="s">
        <v>6</v>
      </c>
      <c r="B2" s="153" t="s">
        <v>44</v>
      </c>
      <c r="C2" s="267" t="s">
        <v>45</v>
      </c>
      <c r="D2" s="268"/>
      <c r="E2" s="268"/>
      <c r="F2" s="268"/>
      <c r="G2" s="269"/>
    </row>
    <row r="3" spans="1:16" ht="24.75" customHeight="1" x14ac:dyDescent="0.2">
      <c r="A3" s="152" t="s">
        <v>7</v>
      </c>
      <c r="B3" s="153" t="s">
        <v>873</v>
      </c>
      <c r="C3" s="267" t="s">
        <v>41</v>
      </c>
      <c r="D3" s="268"/>
      <c r="E3" s="268"/>
      <c r="F3" s="268"/>
      <c r="G3" s="269"/>
    </row>
    <row r="4" spans="1:16" ht="24.75" customHeight="1" x14ac:dyDescent="0.2">
      <c r="A4" s="154" t="s">
        <v>8</v>
      </c>
      <c r="B4" s="155"/>
      <c r="C4" s="270" t="s">
        <v>761</v>
      </c>
      <c r="D4" s="271"/>
      <c r="E4" s="271"/>
      <c r="F4" s="271"/>
      <c r="G4" s="272"/>
    </row>
    <row r="5" spans="1:16" ht="12.75" customHeight="1" x14ac:dyDescent="0.2">
      <c r="C5" s="200"/>
      <c r="D5" s="201"/>
    </row>
    <row r="6" spans="1:16" ht="37.5" customHeight="1" x14ac:dyDescent="0.2">
      <c r="A6" s="168" t="s">
        <v>95</v>
      </c>
      <c r="B6" s="156" t="s">
        <v>96</v>
      </c>
      <c r="C6" s="156" t="s">
        <v>97</v>
      </c>
      <c r="D6" s="169" t="s">
        <v>98</v>
      </c>
      <c r="E6" s="168" t="s">
        <v>99</v>
      </c>
      <c r="F6" s="170" t="s">
        <v>100</v>
      </c>
      <c r="G6" s="168" t="s">
        <v>27</v>
      </c>
      <c r="H6" s="171" t="s">
        <v>109</v>
      </c>
      <c r="I6" s="171" t="s">
        <v>110</v>
      </c>
      <c r="J6" s="171" t="s">
        <v>111</v>
      </c>
    </row>
    <row r="7" spans="1:16" x14ac:dyDescent="0.2">
      <c r="A7" s="156"/>
      <c r="B7" s="156" t="s">
        <v>762</v>
      </c>
      <c r="C7" s="156" t="s">
        <v>763</v>
      </c>
      <c r="D7" s="156"/>
      <c r="E7" s="156"/>
      <c r="F7" s="156"/>
      <c r="G7" s="156"/>
      <c r="H7" s="156"/>
      <c r="I7" s="156"/>
      <c r="J7" s="156"/>
    </row>
    <row r="8" spans="1:16" ht="4.5" customHeight="1" x14ac:dyDescent="0.2">
      <c r="A8" s="3"/>
      <c r="B8" s="4"/>
      <c r="C8" s="4"/>
      <c r="D8" s="6"/>
      <c r="E8" s="128"/>
      <c r="F8" s="129"/>
      <c r="G8" s="129"/>
      <c r="H8" s="129"/>
      <c r="I8" s="129"/>
      <c r="J8" s="129"/>
    </row>
    <row r="9" spans="1:16" ht="12.75" customHeight="1" x14ac:dyDescent="0.2">
      <c r="A9" s="162" t="s">
        <v>117</v>
      </c>
      <c r="B9" s="157" t="s">
        <v>88</v>
      </c>
      <c r="C9" s="157" t="s">
        <v>25</v>
      </c>
      <c r="D9" s="157"/>
      <c r="E9" s="157"/>
      <c r="F9" s="157"/>
      <c r="G9" s="160">
        <f>SUM(G12,G14,G16,G19,G22,G25,G29)</f>
        <v>0</v>
      </c>
      <c r="H9" s="157"/>
      <c r="I9" s="157"/>
      <c r="J9" s="163"/>
    </row>
    <row r="10" spans="1:16" ht="12.75" customHeight="1" x14ac:dyDescent="0.2">
      <c r="A10" s="159"/>
      <c r="B10" s="165"/>
      <c r="C10" s="283"/>
      <c r="D10" s="283"/>
      <c r="E10" s="283"/>
      <c r="F10" s="283"/>
      <c r="G10" s="283"/>
    </row>
    <row r="11" spans="1:16" ht="12.75" customHeight="1" x14ac:dyDescent="0.2">
      <c r="A11" s="162"/>
      <c r="B11" s="157" t="s">
        <v>764</v>
      </c>
      <c r="C11" s="157"/>
      <c r="D11" s="157"/>
      <c r="E11" s="157"/>
      <c r="F11" s="157"/>
      <c r="G11" s="163"/>
      <c r="H11" s="203"/>
      <c r="I11" s="203"/>
      <c r="J11" s="203"/>
      <c r="K11" s="203"/>
      <c r="L11" s="203"/>
      <c r="M11" s="203"/>
      <c r="N11" s="203"/>
      <c r="O11" s="159"/>
      <c r="P11" s="203"/>
    </row>
    <row r="12" spans="1:16" ht="33.75" x14ac:dyDescent="0.2">
      <c r="A12" s="204">
        <v>1</v>
      </c>
      <c r="B12" s="204" t="s">
        <v>765</v>
      </c>
      <c r="C12" s="302" t="s">
        <v>766</v>
      </c>
      <c r="D12" s="303" t="s">
        <v>767</v>
      </c>
      <c r="E12" s="304">
        <v>1</v>
      </c>
      <c r="F12" s="144"/>
      <c r="G12" s="305">
        <f>ROUND(E12*F12,2)</f>
        <v>0</v>
      </c>
      <c r="H12" s="158"/>
      <c r="I12" s="158" t="s">
        <v>315</v>
      </c>
      <c r="J12" s="158" t="s">
        <v>315</v>
      </c>
      <c r="K12" s="203"/>
      <c r="L12" s="203"/>
      <c r="M12" s="203"/>
      <c r="N12" s="203"/>
      <c r="O12" s="203"/>
      <c r="P12" s="203"/>
    </row>
    <row r="13" spans="1:16" x14ac:dyDescent="0.2">
      <c r="A13" s="205"/>
      <c r="B13" s="165"/>
      <c r="C13" s="306"/>
      <c r="D13" s="306"/>
      <c r="E13" s="306"/>
      <c r="F13" s="306"/>
      <c r="G13" s="306"/>
      <c r="H13" s="203"/>
      <c r="I13" s="203"/>
      <c r="J13" s="203"/>
      <c r="K13" s="203"/>
      <c r="L13" s="203"/>
      <c r="M13" s="203"/>
      <c r="N13" s="203"/>
      <c r="O13" s="203"/>
      <c r="P13" s="203"/>
    </row>
    <row r="14" spans="1:16" ht="22.5" x14ac:dyDescent="0.2">
      <c r="A14" s="204">
        <v>2</v>
      </c>
      <c r="B14" s="204" t="s">
        <v>765</v>
      </c>
      <c r="C14" s="302" t="s">
        <v>768</v>
      </c>
      <c r="D14" s="303" t="s">
        <v>767</v>
      </c>
      <c r="E14" s="304">
        <v>1</v>
      </c>
      <c r="F14" s="144"/>
      <c r="G14" s="305">
        <f>ROUND(E14*F14,2)</f>
        <v>0</v>
      </c>
      <c r="H14" s="158"/>
      <c r="I14" s="158" t="s">
        <v>315</v>
      </c>
      <c r="J14" s="158" t="s">
        <v>315</v>
      </c>
      <c r="K14" s="203"/>
      <c r="L14" s="203"/>
      <c r="M14" s="203"/>
      <c r="N14" s="203"/>
      <c r="O14" s="203"/>
      <c r="P14" s="203"/>
    </row>
    <row r="15" spans="1:16" x14ac:dyDescent="0.2">
      <c r="A15" s="205"/>
      <c r="B15" s="165"/>
      <c r="C15" s="306"/>
      <c r="D15" s="306"/>
      <c r="E15" s="306"/>
      <c r="F15" s="306"/>
      <c r="G15" s="306"/>
      <c r="H15" s="203"/>
      <c r="I15" s="203"/>
      <c r="J15" s="203"/>
      <c r="K15" s="203"/>
      <c r="L15" s="203"/>
      <c r="M15" s="203"/>
      <c r="N15" s="203"/>
      <c r="O15" s="203"/>
      <c r="P15" s="203"/>
    </row>
    <row r="16" spans="1:16" ht="22.5" x14ac:dyDescent="0.2">
      <c r="A16" s="206">
        <v>3</v>
      </c>
      <c r="B16" s="204" t="s">
        <v>769</v>
      </c>
      <c r="C16" s="302" t="s">
        <v>770</v>
      </c>
      <c r="D16" s="303" t="s">
        <v>767</v>
      </c>
      <c r="E16" s="304">
        <v>1</v>
      </c>
      <c r="F16" s="144"/>
      <c r="G16" s="304">
        <f>ROUND(E16*F16,2)</f>
        <v>0</v>
      </c>
      <c r="H16" s="158"/>
      <c r="I16" s="158" t="s">
        <v>315</v>
      </c>
      <c r="J16" s="158" t="s">
        <v>315</v>
      </c>
      <c r="K16" s="203"/>
      <c r="L16" s="203"/>
      <c r="M16" s="203"/>
      <c r="N16" s="203"/>
      <c r="O16" s="203"/>
      <c r="P16" s="203"/>
    </row>
    <row r="17" spans="1:16" x14ac:dyDescent="0.2">
      <c r="A17" s="207"/>
      <c r="B17" s="165"/>
      <c r="C17" s="306"/>
      <c r="D17" s="306"/>
      <c r="E17" s="306"/>
      <c r="F17" s="306"/>
      <c r="G17" s="306"/>
      <c r="H17" s="203"/>
      <c r="I17" s="203"/>
      <c r="J17" s="203"/>
      <c r="K17" s="203"/>
      <c r="L17" s="203"/>
      <c r="M17" s="203"/>
      <c r="N17" s="203"/>
      <c r="O17" s="203"/>
      <c r="P17" s="203"/>
    </row>
    <row r="18" spans="1:16" ht="12.75" customHeight="1" x14ac:dyDescent="0.2">
      <c r="A18" s="162"/>
      <c r="B18" s="157" t="s">
        <v>771</v>
      </c>
      <c r="C18" s="307"/>
      <c r="D18" s="307"/>
      <c r="E18" s="307"/>
      <c r="F18" s="307"/>
      <c r="G18" s="308"/>
      <c r="H18" s="203"/>
      <c r="I18" s="203"/>
      <c r="J18" s="203"/>
      <c r="K18" s="203"/>
      <c r="L18" s="203"/>
      <c r="M18" s="203"/>
      <c r="N18" s="203"/>
      <c r="O18" s="203"/>
      <c r="P18" s="203"/>
    </row>
    <row r="19" spans="1:16" x14ac:dyDescent="0.2">
      <c r="A19" s="204">
        <v>4</v>
      </c>
      <c r="B19" s="204" t="s">
        <v>772</v>
      </c>
      <c r="C19" s="302" t="s">
        <v>773</v>
      </c>
      <c r="D19" s="303" t="s">
        <v>767</v>
      </c>
      <c r="E19" s="304">
        <v>1</v>
      </c>
      <c r="F19" s="144"/>
      <c r="G19" s="304">
        <f>ROUND(E19*F19,2)</f>
        <v>0</v>
      </c>
      <c r="H19" s="158"/>
      <c r="I19" s="158" t="s">
        <v>315</v>
      </c>
      <c r="J19" s="158" t="s">
        <v>315</v>
      </c>
      <c r="K19" s="203"/>
      <c r="L19" s="203"/>
      <c r="M19" s="203"/>
      <c r="N19" s="203"/>
      <c r="O19" s="203"/>
      <c r="P19" s="203"/>
    </row>
    <row r="20" spans="1:16" ht="56.25" x14ac:dyDescent="0.2">
      <c r="A20" s="208"/>
      <c r="B20" s="209"/>
      <c r="C20" s="309" t="s">
        <v>774</v>
      </c>
      <c r="D20" s="310"/>
      <c r="E20" s="311"/>
      <c r="F20" s="312"/>
      <c r="G20" s="312"/>
      <c r="H20" s="203"/>
      <c r="I20" s="203"/>
      <c r="J20" s="203"/>
      <c r="K20" s="203"/>
      <c r="L20" s="203"/>
      <c r="M20" s="203"/>
      <c r="N20" s="203"/>
      <c r="O20" s="203"/>
      <c r="P20" s="203"/>
    </row>
    <row r="21" spans="1:16" x14ac:dyDescent="0.2">
      <c r="A21" s="211"/>
      <c r="C21" s="306"/>
      <c r="D21" s="306"/>
      <c r="E21" s="306"/>
      <c r="F21" s="306"/>
      <c r="G21" s="306"/>
      <c r="H21" s="203"/>
      <c r="I21" s="203"/>
      <c r="J21" s="203"/>
      <c r="K21" s="203"/>
      <c r="L21" s="203"/>
      <c r="M21" s="203"/>
      <c r="N21" s="203"/>
      <c r="O21" s="203"/>
      <c r="P21" s="203"/>
    </row>
    <row r="22" spans="1:16" x14ac:dyDescent="0.2">
      <c r="A22" s="204">
        <v>5</v>
      </c>
      <c r="B22" s="204" t="s">
        <v>775</v>
      </c>
      <c r="C22" s="302" t="s">
        <v>776</v>
      </c>
      <c r="D22" s="303" t="s">
        <v>767</v>
      </c>
      <c r="E22" s="304">
        <v>1</v>
      </c>
      <c r="F22" s="144"/>
      <c r="G22" s="304">
        <f>ROUND(E22*F22,2)</f>
        <v>0</v>
      </c>
      <c r="H22" s="158"/>
      <c r="I22" s="158" t="s">
        <v>315</v>
      </c>
      <c r="J22" s="158" t="s">
        <v>315</v>
      </c>
      <c r="K22" s="203"/>
      <c r="L22" s="203"/>
      <c r="M22" s="203"/>
      <c r="N22" s="203"/>
      <c r="O22" s="203"/>
      <c r="P22" s="203"/>
    </row>
    <row r="23" spans="1:16" ht="67.5" x14ac:dyDescent="0.2">
      <c r="A23" s="209"/>
      <c r="B23" s="209"/>
      <c r="C23" s="309" t="s">
        <v>777</v>
      </c>
      <c r="D23" s="310"/>
      <c r="E23" s="311"/>
      <c r="F23" s="312"/>
      <c r="G23" s="312"/>
      <c r="H23" s="203"/>
      <c r="I23" s="203"/>
      <c r="J23" s="203"/>
      <c r="K23" s="203"/>
      <c r="L23" s="203"/>
      <c r="M23" s="203"/>
      <c r="N23" s="203"/>
      <c r="O23" s="203"/>
      <c r="P23" s="203"/>
    </row>
    <row r="24" spans="1:16" x14ac:dyDescent="0.2">
      <c r="A24" s="211"/>
      <c r="B24" s="165"/>
      <c r="C24" s="306"/>
      <c r="D24" s="306"/>
      <c r="E24" s="306"/>
      <c r="F24" s="306"/>
      <c r="G24" s="306"/>
      <c r="H24" s="203"/>
      <c r="I24" s="203"/>
      <c r="J24" s="203"/>
      <c r="K24" s="203"/>
      <c r="L24" s="203"/>
      <c r="M24" s="203"/>
      <c r="N24" s="203"/>
      <c r="O24" s="203"/>
      <c r="P24" s="203"/>
    </row>
    <row r="25" spans="1:16" x14ac:dyDescent="0.2">
      <c r="A25" s="204">
        <v>6</v>
      </c>
      <c r="B25" s="204" t="s">
        <v>778</v>
      </c>
      <c r="C25" s="302" t="s">
        <v>779</v>
      </c>
      <c r="D25" s="303" t="s">
        <v>767</v>
      </c>
      <c r="E25" s="304">
        <v>1</v>
      </c>
      <c r="F25" s="144"/>
      <c r="G25" s="304">
        <f>ROUND(E25*F25,2)</f>
        <v>0</v>
      </c>
      <c r="H25" s="158"/>
      <c r="I25" s="158" t="s">
        <v>315</v>
      </c>
      <c r="J25" s="158" t="s">
        <v>315</v>
      </c>
      <c r="K25" s="203"/>
      <c r="L25" s="203"/>
      <c r="M25" s="203"/>
      <c r="N25" s="203"/>
      <c r="O25" s="203"/>
      <c r="P25" s="203"/>
    </row>
    <row r="26" spans="1:16" ht="67.5" x14ac:dyDescent="0.2">
      <c r="A26" s="209"/>
      <c r="B26" s="209"/>
      <c r="C26" s="309" t="s">
        <v>780</v>
      </c>
      <c r="D26" s="310"/>
      <c r="E26" s="311"/>
      <c r="F26" s="312"/>
      <c r="G26" s="312"/>
      <c r="H26" s="203"/>
      <c r="I26" s="203"/>
      <c r="J26" s="203"/>
      <c r="K26" s="203"/>
      <c r="L26" s="203"/>
      <c r="M26" s="203"/>
      <c r="N26" s="203"/>
      <c r="O26" s="203"/>
      <c r="P26" s="203"/>
    </row>
    <row r="27" spans="1:16" x14ac:dyDescent="0.2">
      <c r="A27" s="211"/>
      <c r="B27" s="165"/>
      <c r="C27" s="306"/>
      <c r="D27" s="306"/>
      <c r="E27" s="306"/>
      <c r="F27" s="306"/>
      <c r="G27" s="306"/>
      <c r="H27" s="203"/>
      <c r="I27" s="203"/>
      <c r="J27" s="203"/>
      <c r="K27" s="203"/>
      <c r="L27" s="203"/>
      <c r="M27" s="203"/>
      <c r="N27" s="203"/>
      <c r="O27" s="203"/>
      <c r="P27" s="203"/>
    </row>
    <row r="28" spans="1:16" s="213" customFormat="1" x14ac:dyDescent="0.2">
      <c r="A28" s="164"/>
      <c r="B28" s="161" t="s">
        <v>781</v>
      </c>
      <c r="C28" s="313"/>
      <c r="D28" s="313"/>
      <c r="E28" s="313"/>
      <c r="F28" s="313"/>
      <c r="G28" s="314"/>
      <c r="H28" s="212"/>
      <c r="I28" s="212"/>
      <c r="J28" s="212"/>
      <c r="K28" s="212"/>
      <c r="L28" s="212"/>
      <c r="M28" s="212"/>
      <c r="N28" s="212"/>
      <c r="O28" s="212"/>
      <c r="P28" s="212"/>
    </row>
    <row r="29" spans="1:16" x14ac:dyDescent="0.2">
      <c r="A29" s="204">
        <v>7</v>
      </c>
      <c r="B29" s="204" t="s">
        <v>782</v>
      </c>
      <c r="C29" s="302" t="s">
        <v>783</v>
      </c>
      <c r="D29" s="303" t="s">
        <v>767</v>
      </c>
      <c r="E29" s="304">
        <v>1</v>
      </c>
      <c r="F29" s="144"/>
      <c r="G29" s="304">
        <f>ROUND(E29*F29,2)</f>
        <v>0</v>
      </c>
      <c r="H29" s="158"/>
      <c r="I29" s="158" t="s">
        <v>315</v>
      </c>
      <c r="J29" s="158" t="s">
        <v>315</v>
      </c>
      <c r="K29" s="203"/>
      <c r="L29" s="203"/>
      <c r="M29" s="203"/>
      <c r="N29" s="203"/>
      <c r="O29" s="203"/>
      <c r="P29" s="203"/>
    </row>
    <row r="30" spans="1:16" ht="15" x14ac:dyDescent="0.25">
      <c r="A30" s="208"/>
      <c r="B30" s="165"/>
      <c r="C30" s="306"/>
      <c r="D30" s="306"/>
      <c r="E30" s="306"/>
      <c r="F30" s="306"/>
      <c r="G30" s="306"/>
      <c r="H30" s="151"/>
      <c r="I30" s="203"/>
      <c r="J30" s="203"/>
      <c r="K30" s="203"/>
      <c r="L30" s="203"/>
      <c r="M30" s="203"/>
      <c r="N30" s="203"/>
      <c r="O30" s="203"/>
      <c r="P30" s="203"/>
    </row>
    <row r="31" spans="1:16" s="215" customFormat="1" ht="45" x14ac:dyDescent="0.2">
      <c r="A31" s="210"/>
      <c r="B31" s="210"/>
      <c r="C31" s="309" t="s">
        <v>784</v>
      </c>
      <c r="D31" s="310"/>
      <c r="E31" s="311"/>
      <c r="F31" s="312"/>
      <c r="G31" s="312"/>
      <c r="H31" s="214"/>
      <c r="I31" s="214"/>
      <c r="J31" s="214"/>
      <c r="K31" s="214"/>
      <c r="L31" s="214"/>
      <c r="M31" s="214"/>
      <c r="N31" s="214"/>
      <c r="O31" s="214"/>
      <c r="P31" s="214"/>
    </row>
    <row r="32" spans="1:16" s="215" customFormat="1" x14ac:dyDescent="0.2">
      <c r="A32" s="216"/>
      <c r="B32" s="165"/>
      <c r="C32" s="306"/>
      <c r="D32" s="306"/>
      <c r="E32" s="306"/>
      <c r="F32" s="306"/>
      <c r="G32" s="306"/>
      <c r="H32" s="214"/>
      <c r="I32" s="214"/>
      <c r="J32" s="214"/>
      <c r="K32" s="214"/>
      <c r="L32" s="214"/>
      <c r="M32" s="214"/>
      <c r="N32" s="214"/>
      <c r="O32" s="214"/>
      <c r="P32" s="214"/>
    </row>
    <row r="33" spans="1:16" ht="12.75" customHeight="1" x14ac:dyDescent="0.2">
      <c r="A33" s="162" t="s">
        <v>117</v>
      </c>
      <c r="B33" s="157" t="s">
        <v>89</v>
      </c>
      <c r="C33" s="307" t="s">
        <v>26</v>
      </c>
      <c r="D33" s="307"/>
      <c r="E33" s="307"/>
      <c r="F33" s="307"/>
      <c r="G33" s="315">
        <f>SUM(G35:G82)</f>
        <v>0</v>
      </c>
      <c r="H33" s="203"/>
      <c r="I33" s="203"/>
    </row>
    <row r="34" spans="1:16" ht="12.75" customHeight="1" x14ac:dyDescent="0.2">
      <c r="A34" s="162"/>
      <c r="B34" s="157" t="s">
        <v>764</v>
      </c>
      <c r="C34" s="307"/>
      <c r="D34" s="307"/>
      <c r="E34" s="307"/>
      <c r="F34" s="307"/>
      <c r="G34" s="308"/>
      <c r="H34" s="203"/>
      <c r="I34" s="203"/>
      <c r="J34" s="203"/>
      <c r="K34" s="203"/>
      <c r="L34" s="203"/>
      <c r="M34" s="203"/>
      <c r="N34" s="203"/>
      <c r="O34" s="203"/>
      <c r="P34" s="203"/>
    </row>
    <row r="35" spans="1:16" x14ac:dyDescent="0.2">
      <c r="A35" s="204">
        <v>8</v>
      </c>
      <c r="B35" s="204" t="s">
        <v>785</v>
      </c>
      <c r="C35" s="305" t="s">
        <v>786</v>
      </c>
      <c r="D35" s="305" t="s">
        <v>767</v>
      </c>
      <c r="E35" s="305">
        <v>1</v>
      </c>
      <c r="F35" s="144"/>
      <c r="G35" s="305">
        <f>ROUND(E35*F35,2)</f>
        <v>0</v>
      </c>
      <c r="H35" s="158"/>
      <c r="I35" s="158" t="s">
        <v>315</v>
      </c>
      <c r="J35" s="158" t="s">
        <v>315</v>
      </c>
      <c r="K35" s="203"/>
      <c r="L35" s="203"/>
      <c r="M35" s="203"/>
      <c r="N35" s="203"/>
      <c r="O35" s="203"/>
      <c r="P35" s="203"/>
    </row>
    <row r="36" spans="1:16" ht="45" x14ac:dyDescent="0.2">
      <c r="A36" s="209"/>
      <c r="B36" s="209"/>
      <c r="C36" s="351" t="s">
        <v>787</v>
      </c>
      <c r="D36" s="352"/>
      <c r="E36" s="352"/>
      <c r="F36" s="352"/>
      <c r="G36" s="352"/>
      <c r="H36" s="203"/>
      <c r="I36" s="203"/>
      <c r="J36" s="203"/>
      <c r="K36" s="203"/>
      <c r="L36" s="203"/>
      <c r="M36" s="203"/>
      <c r="N36" s="203"/>
      <c r="O36" s="203"/>
      <c r="P36" s="203"/>
    </row>
    <row r="37" spans="1:16" x14ac:dyDescent="0.2">
      <c r="A37" s="211"/>
      <c r="B37" s="166"/>
      <c r="C37" s="350"/>
      <c r="D37" s="350"/>
      <c r="E37" s="350"/>
      <c r="F37" s="350"/>
      <c r="G37" s="350"/>
      <c r="H37" s="203"/>
      <c r="I37" s="203"/>
      <c r="J37" s="203"/>
      <c r="K37" s="203"/>
      <c r="L37" s="203"/>
      <c r="M37" s="203"/>
      <c r="N37" s="203"/>
      <c r="O37" s="203"/>
      <c r="P37" s="203"/>
    </row>
    <row r="38" spans="1:16" ht="22.5" x14ac:dyDescent="0.2">
      <c r="A38" s="217">
        <v>9</v>
      </c>
      <c r="B38" s="217" t="s">
        <v>788</v>
      </c>
      <c r="C38" s="316" t="s">
        <v>789</v>
      </c>
      <c r="D38" s="316" t="s">
        <v>767</v>
      </c>
      <c r="E38" s="316">
        <v>1</v>
      </c>
      <c r="F38" s="144"/>
      <c r="G38" s="316">
        <f>ROUND(E38*F38,2)</f>
        <v>0</v>
      </c>
      <c r="H38" s="158"/>
      <c r="I38" s="158" t="s">
        <v>315</v>
      </c>
      <c r="J38" s="158" t="s">
        <v>315</v>
      </c>
      <c r="K38" s="203"/>
      <c r="L38" s="203"/>
      <c r="M38" s="203"/>
      <c r="N38" s="203"/>
      <c r="O38" s="203"/>
      <c r="P38" s="203"/>
    </row>
    <row r="39" spans="1:16" ht="45" x14ac:dyDescent="0.2">
      <c r="A39" s="209"/>
      <c r="B39" s="218"/>
      <c r="C39" s="351" t="s">
        <v>790</v>
      </c>
      <c r="D39" s="352"/>
      <c r="E39" s="352"/>
      <c r="F39" s="352"/>
      <c r="G39" s="352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6" ht="22.5" x14ac:dyDescent="0.2">
      <c r="A40" s="209"/>
      <c r="B40" s="209"/>
      <c r="C40" s="351" t="s">
        <v>791</v>
      </c>
      <c r="D40" s="352"/>
      <c r="E40" s="352"/>
      <c r="F40" s="352"/>
      <c r="G40" s="352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6" x14ac:dyDescent="0.2">
      <c r="A41" s="211"/>
      <c r="B41" s="166"/>
      <c r="C41" s="350"/>
      <c r="D41" s="350"/>
      <c r="E41" s="350"/>
      <c r="F41" s="350"/>
      <c r="G41" s="350"/>
      <c r="H41" s="203"/>
      <c r="I41" s="203"/>
      <c r="J41" s="203"/>
      <c r="K41" s="203"/>
      <c r="L41" s="203"/>
      <c r="M41" s="203"/>
      <c r="N41" s="203"/>
      <c r="O41" s="203"/>
      <c r="P41" s="203"/>
    </row>
    <row r="42" spans="1:16" ht="15" x14ac:dyDescent="0.25">
      <c r="A42" s="217">
        <v>10</v>
      </c>
      <c r="B42" s="217" t="s">
        <v>792</v>
      </c>
      <c r="C42" s="316" t="s">
        <v>793</v>
      </c>
      <c r="D42" s="316" t="s">
        <v>767</v>
      </c>
      <c r="E42" s="316">
        <v>1</v>
      </c>
      <c r="F42" s="144"/>
      <c r="G42" s="316">
        <f>ROUND(E42*F42,2)</f>
        <v>0</v>
      </c>
      <c r="H42" s="151"/>
      <c r="I42" s="203"/>
      <c r="J42" s="203"/>
      <c r="K42" s="203"/>
      <c r="L42" s="203"/>
      <c r="M42" s="203"/>
      <c r="N42" s="203"/>
      <c r="O42" s="203"/>
      <c r="P42" s="203"/>
    </row>
    <row r="43" spans="1:16" x14ac:dyDescent="0.2">
      <c r="A43" s="219"/>
      <c r="B43" s="167"/>
      <c r="C43" s="350"/>
      <c r="D43" s="350"/>
      <c r="E43" s="350"/>
      <c r="F43" s="350"/>
      <c r="G43" s="350"/>
      <c r="H43" s="158"/>
      <c r="I43" s="158" t="s">
        <v>315</v>
      </c>
      <c r="J43" s="158" t="s">
        <v>315</v>
      </c>
      <c r="K43" s="203"/>
      <c r="L43" s="203"/>
      <c r="M43" s="203"/>
      <c r="N43" s="203"/>
      <c r="O43" s="203"/>
      <c r="P43" s="203"/>
    </row>
    <row r="44" spans="1:16" ht="45" x14ac:dyDescent="0.2">
      <c r="A44" s="217">
        <v>11</v>
      </c>
      <c r="B44" s="217" t="s">
        <v>794</v>
      </c>
      <c r="C44" s="316" t="s">
        <v>795</v>
      </c>
      <c r="D44" s="316" t="s">
        <v>767</v>
      </c>
      <c r="E44" s="316">
        <v>1</v>
      </c>
      <c r="F44" s="144"/>
      <c r="G44" s="316">
        <f>ROUND(E44*F44,2)</f>
        <v>0</v>
      </c>
      <c r="H44" s="158"/>
      <c r="I44" s="158" t="s">
        <v>315</v>
      </c>
      <c r="J44" s="158" t="s">
        <v>315</v>
      </c>
      <c r="K44" s="203"/>
      <c r="L44" s="203"/>
      <c r="M44" s="203"/>
      <c r="N44" s="203"/>
      <c r="O44" s="203"/>
      <c r="P44" s="203"/>
    </row>
    <row r="45" spans="1:16" ht="15" x14ac:dyDescent="0.25">
      <c r="A45" s="220"/>
      <c r="B45" s="167"/>
      <c r="C45" s="350"/>
      <c r="D45" s="350"/>
      <c r="E45" s="350"/>
      <c r="F45" s="350"/>
      <c r="G45" s="350"/>
      <c r="H45" s="151"/>
      <c r="I45" s="203"/>
      <c r="J45" s="203"/>
      <c r="K45" s="203"/>
      <c r="L45" s="203"/>
      <c r="M45" s="203"/>
      <c r="N45" s="203"/>
      <c r="O45" s="203"/>
      <c r="P45" s="203"/>
    </row>
    <row r="46" spans="1:16" ht="45" x14ac:dyDescent="0.2">
      <c r="A46" s="217">
        <v>12</v>
      </c>
      <c r="B46" s="217" t="s">
        <v>796</v>
      </c>
      <c r="C46" s="316" t="s">
        <v>797</v>
      </c>
      <c r="D46" s="316" t="s">
        <v>767</v>
      </c>
      <c r="E46" s="316">
        <v>1</v>
      </c>
      <c r="F46" s="144"/>
      <c r="G46" s="316">
        <f>ROUND(E46*F46,2)</f>
        <v>0</v>
      </c>
      <c r="H46" s="158"/>
      <c r="I46" s="158" t="s">
        <v>315</v>
      </c>
      <c r="J46" s="158" t="s">
        <v>315</v>
      </c>
      <c r="K46" s="203"/>
      <c r="L46" s="203"/>
      <c r="M46" s="203"/>
      <c r="N46" s="203"/>
      <c r="O46" s="203"/>
      <c r="P46" s="203"/>
    </row>
    <row r="47" spans="1:16" ht="15" x14ac:dyDescent="0.25">
      <c r="A47" s="220"/>
      <c r="B47" s="167"/>
      <c r="C47" s="350"/>
      <c r="D47" s="350"/>
      <c r="E47" s="350"/>
      <c r="F47" s="350"/>
      <c r="G47" s="350"/>
      <c r="H47" s="151"/>
      <c r="I47" s="203"/>
      <c r="J47" s="203"/>
      <c r="K47" s="203"/>
      <c r="L47" s="203"/>
      <c r="M47" s="203"/>
      <c r="N47" s="203"/>
      <c r="O47" s="203"/>
      <c r="P47" s="203"/>
    </row>
    <row r="48" spans="1:16" ht="56.25" x14ac:dyDescent="0.2">
      <c r="A48" s="217">
        <v>13</v>
      </c>
      <c r="B48" s="217" t="s">
        <v>798</v>
      </c>
      <c r="C48" s="316" t="s">
        <v>799</v>
      </c>
      <c r="D48" s="316" t="s">
        <v>767</v>
      </c>
      <c r="E48" s="316">
        <v>1</v>
      </c>
      <c r="F48" s="144"/>
      <c r="G48" s="316">
        <f>ROUND(E48*F48,2)</f>
        <v>0</v>
      </c>
      <c r="H48" s="158"/>
      <c r="I48" s="158" t="s">
        <v>315</v>
      </c>
      <c r="J48" s="158" t="s">
        <v>315</v>
      </c>
      <c r="K48" s="203"/>
      <c r="L48" s="203"/>
      <c r="M48" s="203"/>
      <c r="N48" s="203"/>
      <c r="O48" s="203"/>
      <c r="P48" s="203"/>
    </row>
    <row r="49" spans="1:16" ht="15" x14ac:dyDescent="0.25">
      <c r="A49" s="220"/>
      <c r="B49" s="167"/>
      <c r="C49" s="350"/>
      <c r="D49" s="350"/>
      <c r="E49" s="350"/>
      <c r="F49" s="350"/>
      <c r="G49" s="350"/>
      <c r="H49" s="151"/>
      <c r="I49" s="203"/>
      <c r="J49" s="203"/>
      <c r="K49" s="203"/>
      <c r="L49" s="203"/>
      <c r="M49" s="203"/>
      <c r="N49" s="203"/>
      <c r="O49" s="203"/>
      <c r="P49" s="203"/>
    </row>
    <row r="50" spans="1:16" ht="56.25" x14ac:dyDescent="0.2">
      <c r="A50" s="217">
        <v>14</v>
      </c>
      <c r="B50" s="217" t="s">
        <v>800</v>
      </c>
      <c r="C50" s="316" t="s">
        <v>801</v>
      </c>
      <c r="D50" s="316" t="s">
        <v>767</v>
      </c>
      <c r="E50" s="316">
        <v>1</v>
      </c>
      <c r="F50" s="144"/>
      <c r="G50" s="316">
        <f>ROUND(E50*F50,2)</f>
        <v>0</v>
      </c>
      <c r="H50" s="158"/>
      <c r="I50" s="158" t="s">
        <v>315</v>
      </c>
      <c r="J50" s="158" t="s">
        <v>315</v>
      </c>
      <c r="K50" s="203"/>
      <c r="L50" s="203"/>
      <c r="M50" s="203"/>
      <c r="N50" s="203"/>
      <c r="O50" s="203"/>
      <c r="P50" s="203"/>
    </row>
    <row r="51" spans="1:16" x14ac:dyDescent="0.2">
      <c r="A51" s="220"/>
      <c r="B51" s="167"/>
      <c r="C51" s="350"/>
      <c r="D51" s="350"/>
      <c r="E51" s="350"/>
      <c r="F51" s="350"/>
      <c r="G51" s="350"/>
      <c r="H51" s="203"/>
      <c r="I51" s="203"/>
      <c r="J51" s="203"/>
      <c r="K51" s="203"/>
      <c r="L51" s="203"/>
      <c r="M51" s="203"/>
      <c r="N51" s="203"/>
      <c r="O51" s="203"/>
      <c r="P51" s="203"/>
    </row>
    <row r="52" spans="1:16" x14ac:dyDescent="0.2">
      <c r="A52" s="217">
        <v>15</v>
      </c>
      <c r="B52" s="217" t="s">
        <v>802</v>
      </c>
      <c r="C52" s="316" t="s">
        <v>803</v>
      </c>
      <c r="D52" s="316" t="s">
        <v>767</v>
      </c>
      <c r="E52" s="316">
        <v>1</v>
      </c>
      <c r="F52" s="144"/>
      <c r="G52" s="316">
        <f>ROUND(E52*F52,2)</f>
        <v>0</v>
      </c>
      <c r="H52" s="158"/>
      <c r="I52" s="158" t="s">
        <v>315</v>
      </c>
      <c r="J52" s="158" t="s">
        <v>315</v>
      </c>
      <c r="K52" s="203"/>
      <c r="L52" s="203"/>
      <c r="M52" s="203"/>
      <c r="N52" s="203"/>
      <c r="O52" s="203"/>
      <c r="P52" s="203"/>
    </row>
    <row r="53" spans="1:16" ht="78.75" x14ac:dyDescent="0.2">
      <c r="A53" s="209"/>
      <c r="B53" s="221"/>
      <c r="C53" s="353" t="s">
        <v>804</v>
      </c>
      <c r="D53" s="354"/>
      <c r="E53" s="355"/>
      <c r="F53" s="355"/>
      <c r="G53" s="355"/>
      <c r="H53" s="203"/>
      <c r="I53" s="203"/>
      <c r="J53" s="203"/>
      <c r="K53" s="203"/>
      <c r="L53" s="203"/>
      <c r="M53" s="203"/>
      <c r="N53" s="203"/>
      <c r="O53" s="203"/>
      <c r="P53" s="203"/>
    </row>
    <row r="54" spans="1:16" ht="22.5" x14ac:dyDescent="0.2">
      <c r="A54" s="209"/>
      <c r="B54" s="221"/>
      <c r="C54" s="353" t="s">
        <v>805</v>
      </c>
      <c r="D54" s="354"/>
      <c r="E54" s="355"/>
      <c r="F54" s="355"/>
      <c r="G54" s="355"/>
      <c r="H54" s="203"/>
      <c r="I54" s="203"/>
      <c r="J54" s="203"/>
      <c r="K54" s="203"/>
      <c r="L54" s="203"/>
      <c r="M54" s="203"/>
      <c r="N54" s="203"/>
      <c r="O54" s="203"/>
      <c r="P54" s="203"/>
    </row>
    <row r="55" spans="1:16" ht="22.5" x14ac:dyDescent="0.2">
      <c r="A55" s="209"/>
      <c r="B55" s="221"/>
      <c r="C55" s="353" t="s">
        <v>806</v>
      </c>
      <c r="D55" s="354"/>
      <c r="E55" s="355"/>
      <c r="F55" s="355"/>
      <c r="G55" s="355"/>
      <c r="H55" s="203"/>
      <c r="I55" s="203"/>
      <c r="J55" s="203"/>
      <c r="K55" s="203"/>
      <c r="L55" s="203"/>
      <c r="M55" s="203"/>
      <c r="N55" s="203"/>
      <c r="O55" s="203"/>
      <c r="P55" s="203"/>
    </row>
    <row r="56" spans="1:16" x14ac:dyDescent="0.2">
      <c r="A56" s="209"/>
      <c r="B56" s="221"/>
      <c r="C56" s="353" t="s">
        <v>807</v>
      </c>
      <c r="D56" s="354"/>
      <c r="E56" s="355"/>
      <c r="F56" s="355"/>
      <c r="G56" s="355"/>
      <c r="H56" s="203"/>
      <c r="I56" s="203"/>
      <c r="J56" s="203"/>
      <c r="K56" s="203"/>
      <c r="L56" s="203"/>
      <c r="M56" s="203"/>
      <c r="N56" s="203"/>
      <c r="O56" s="203"/>
      <c r="P56" s="203"/>
    </row>
    <row r="57" spans="1:16" x14ac:dyDescent="0.2">
      <c r="A57" s="209"/>
      <c r="B57" s="221"/>
      <c r="C57" s="353" t="s">
        <v>808</v>
      </c>
      <c r="D57" s="354"/>
      <c r="E57" s="355"/>
      <c r="F57" s="355"/>
      <c r="G57" s="355"/>
      <c r="H57" s="203"/>
      <c r="I57" s="203"/>
      <c r="J57" s="203"/>
      <c r="K57" s="203"/>
      <c r="L57" s="203"/>
      <c r="M57" s="203"/>
      <c r="N57" s="203"/>
      <c r="O57" s="203"/>
      <c r="P57" s="203"/>
    </row>
    <row r="58" spans="1:16" x14ac:dyDescent="0.2">
      <c r="A58" s="209"/>
      <c r="B58" s="221"/>
      <c r="C58" s="353" t="s">
        <v>809</v>
      </c>
      <c r="D58" s="354"/>
      <c r="E58" s="355"/>
      <c r="F58" s="355"/>
      <c r="G58" s="355"/>
      <c r="H58" s="203"/>
      <c r="I58" s="203"/>
      <c r="J58" s="203"/>
      <c r="K58" s="203"/>
      <c r="L58" s="203"/>
      <c r="M58" s="203"/>
      <c r="N58" s="203"/>
      <c r="O58" s="203"/>
      <c r="P58" s="203"/>
    </row>
    <row r="59" spans="1:16" x14ac:dyDescent="0.2">
      <c r="A59" s="209"/>
      <c r="B59" s="221"/>
      <c r="C59" s="353" t="s">
        <v>810</v>
      </c>
      <c r="D59" s="354"/>
      <c r="E59" s="355"/>
      <c r="F59" s="355"/>
      <c r="G59" s="355"/>
      <c r="H59" s="203"/>
      <c r="I59" s="203"/>
      <c r="J59" s="203"/>
      <c r="K59" s="203"/>
      <c r="L59" s="203"/>
      <c r="M59" s="203"/>
      <c r="N59" s="203"/>
      <c r="O59" s="203"/>
      <c r="P59" s="203"/>
    </row>
    <row r="60" spans="1:16" x14ac:dyDescent="0.2">
      <c r="A60" s="209"/>
      <c r="B60" s="221"/>
      <c r="C60" s="353" t="s">
        <v>811</v>
      </c>
      <c r="D60" s="354"/>
      <c r="E60" s="355"/>
      <c r="F60" s="355"/>
      <c r="G60" s="355"/>
      <c r="H60" s="203"/>
      <c r="I60" s="203"/>
      <c r="J60" s="203"/>
      <c r="K60" s="203"/>
      <c r="L60" s="203"/>
      <c r="M60" s="203"/>
      <c r="N60" s="203"/>
      <c r="O60" s="203"/>
      <c r="P60" s="203"/>
    </row>
    <row r="61" spans="1:16" x14ac:dyDescent="0.2">
      <c r="A61" s="211"/>
      <c r="B61" s="166"/>
      <c r="C61" s="350"/>
      <c r="D61" s="350"/>
      <c r="E61" s="350"/>
      <c r="F61" s="350"/>
      <c r="G61" s="350"/>
      <c r="H61" s="203"/>
      <c r="I61" s="203"/>
      <c r="J61" s="203"/>
      <c r="K61" s="203"/>
      <c r="L61" s="203"/>
      <c r="M61" s="203"/>
      <c r="N61" s="203"/>
      <c r="O61" s="203"/>
      <c r="P61" s="203"/>
    </row>
    <row r="62" spans="1:16" ht="22.5" x14ac:dyDescent="0.2">
      <c r="A62" s="217">
        <v>16</v>
      </c>
      <c r="B62" s="217" t="s">
        <v>812</v>
      </c>
      <c r="C62" s="316" t="s">
        <v>813</v>
      </c>
      <c r="D62" s="316" t="s">
        <v>767</v>
      </c>
      <c r="E62" s="316">
        <v>1</v>
      </c>
      <c r="F62" s="144"/>
      <c r="G62" s="316">
        <f>ROUND($E$62*$F$62,2)</f>
        <v>0</v>
      </c>
      <c r="H62" s="158"/>
      <c r="I62" s="158" t="s">
        <v>315</v>
      </c>
      <c r="J62" s="158" t="s">
        <v>315</v>
      </c>
      <c r="K62" s="203"/>
      <c r="L62" s="203"/>
      <c r="M62" s="203"/>
      <c r="N62" s="203"/>
      <c r="O62" s="203"/>
      <c r="P62" s="203"/>
    </row>
    <row r="63" spans="1:16" x14ac:dyDescent="0.2">
      <c r="A63" s="220"/>
      <c r="B63" s="167"/>
      <c r="C63" s="350"/>
      <c r="D63" s="350"/>
      <c r="E63" s="350"/>
      <c r="F63" s="350"/>
      <c r="G63" s="350"/>
      <c r="H63" s="222"/>
      <c r="I63" s="203"/>
      <c r="J63" s="203"/>
      <c r="K63" s="203"/>
      <c r="L63" s="203"/>
      <c r="M63" s="203"/>
      <c r="N63" s="203"/>
      <c r="O63" s="203"/>
      <c r="P63" s="203"/>
    </row>
    <row r="64" spans="1:16" ht="56.25" x14ac:dyDescent="0.2">
      <c r="A64" s="217">
        <v>17</v>
      </c>
      <c r="B64" s="217" t="s">
        <v>814</v>
      </c>
      <c r="C64" s="316" t="s">
        <v>815</v>
      </c>
      <c r="D64" s="316" t="s">
        <v>767</v>
      </c>
      <c r="E64" s="316">
        <v>1</v>
      </c>
      <c r="F64" s="144"/>
      <c r="G64" s="316">
        <f>ROUND(E64*F64,2)</f>
        <v>0</v>
      </c>
      <c r="H64" s="158"/>
      <c r="I64" s="158" t="s">
        <v>315</v>
      </c>
      <c r="J64" s="158" t="s">
        <v>315</v>
      </c>
    </row>
    <row r="65" spans="1:10" x14ac:dyDescent="0.2">
      <c r="A65" s="220"/>
      <c r="B65" s="167"/>
      <c r="C65" s="350"/>
      <c r="D65" s="350"/>
      <c r="E65" s="350"/>
      <c r="F65" s="350"/>
      <c r="G65" s="350"/>
      <c r="H65" s="203"/>
      <c r="I65" s="203"/>
    </row>
    <row r="66" spans="1:10" ht="45" x14ac:dyDescent="0.2">
      <c r="A66" s="217">
        <v>18</v>
      </c>
      <c r="B66" s="217" t="s">
        <v>816</v>
      </c>
      <c r="C66" s="316" t="s">
        <v>817</v>
      </c>
      <c r="D66" s="316" t="s">
        <v>767</v>
      </c>
      <c r="E66" s="316">
        <v>1</v>
      </c>
      <c r="F66" s="144"/>
      <c r="G66" s="316">
        <f>ROUND(E66*F66,2)</f>
        <v>0</v>
      </c>
      <c r="H66" s="158"/>
      <c r="I66" s="158" t="s">
        <v>315</v>
      </c>
      <c r="J66" s="158" t="s">
        <v>315</v>
      </c>
    </row>
    <row r="67" spans="1:10" x14ac:dyDescent="0.2">
      <c r="A67" s="220"/>
      <c r="B67" s="167"/>
      <c r="C67" s="350"/>
      <c r="D67" s="350"/>
      <c r="E67" s="350"/>
      <c r="F67" s="350"/>
      <c r="G67" s="350"/>
      <c r="H67" s="203"/>
      <c r="I67" s="203"/>
    </row>
    <row r="68" spans="1:10" ht="33.75" x14ac:dyDescent="0.2">
      <c r="A68" s="217">
        <v>19</v>
      </c>
      <c r="B68" s="217" t="s">
        <v>818</v>
      </c>
      <c r="C68" s="316" t="s">
        <v>819</v>
      </c>
      <c r="D68" s="316" t="s">
        <v>767</v>
      </c>
      <c r="E68" s="316">
        <v>1</v>
      </c>
      <c r="F68" s="144"/>
      <c r="G68" s="316">
        <f>ROUND(E68*F68,2)</f>
        <v>0</v>
      </c>
      <c r="H68" s="158"/>
      <c r="I68" s="158" t="s">
        <v>315</v>
      </c>
      <c r="J68" s="158" t="s">
        <v>315</v>
      </c>
    </row>
    <row r="69" spans="1:10" x14ac:dyDescent="0.2">
      <c r="A69" s="220"/>
      <c r="B69" s="167"/>
      <c r="C69" s="350"/>
      <c r="D69" s="350"/>
      <c r="E69" s="350"/>
      <c r="F69" s="350"/>
      <c r="G69" s="350"/>
      <c r="H69" s="203"/>
      <c r="I69" s="203"/>
    </row>
    <row r="70" spans="1:10" ht="33.75" x14ac:dyDescent="0.2">
      <c r="A70" s="217">
        <v>20</v>
      </c>
      <c r="B70" s="217" t="s">
        <v>820</v>
      </c>
      <c r="C70" s="316" t="s">
        <v>821</v>
      </c>
      <c r="D70" s="316" t="s">
        <v>767</v>
      </c>
      <c r="E70" s="316">
        <v>1</v>
      </c>
      <c r="F70" s="144"/>
      <c r="G70" s="316">
        <f>ROUND(E70*F70,2)</f>
        <v>0</v>
      </c>
      <c r="H70" s="158"/>
      <c r="I70" s="158" t="s">
        <v>315</v>
      </c>
      <c r="J70" s="158" t="s">
        <v>315</v>
      </c>
    </row>
    <row r="71" spans="1:10" x14ac:dyDescent="0.2">
      <c r="A71" s="220"/>
      <c r="B71" s="167"/>
      <c r="C71" s="350"/>
      <c r="D71" s="350"/>
      <c r="E71" s="350"/>
      <c r="F71" s="350"/>
      <c r="G71" s="350"/>
      <c r="H71" s="203"/>
      <c r="I71" s="203"/>
    </row>
    <row r="72" spans="1:10" ht="33.75" x14ac:dyDescent="0.2">
      <c r="A72" s="217">
        <v>21</v>
      </c>
      <c r="B72" s="217" t="s">
        <v>822</v>
      </c>
      <c r="C72" s="316" t="s">
        <v>823</v>
      </c>
      <c r="D72" s="316" t="s">
        <v>767</v>
      </c>
      <c r="E72" s="316">
        <v>1</v>
      </c>
      <c r="F72" s="144"/>
      <c r="G72" s="316">
        <f>ROUND(E72*F72,2)</f>
        <v>0</v>
      </c>
      <c r="H72" s="158"/>
      <c r="I72" s="158" t="s">
        <v>315</v>
      </c>
      <c r="J72" s="158" t="s">
        <v>315</v>
      </c>
    </row>
    <row r="73" spans="1:10" x14ac:dyDescent="0.2">
      <c r="A73" s="220"/>
      <c r="B73" s="167"/>
      <c r="C73" s="350"/>
      <c r="D73" s="350"/>
      <c r="E73" s="350"/>
      <c r="F73" s="350"/>
      <c r="G73" s="350"/>
      <c r="H73" s="203"/>
      <c r="I73" s="203"/>
    </row>
    <row r="74" spans="1:10" ht="22.5" x14ac:dyDescent="0.2">
      <c r="A74" s="217">
        <v>22</v>
      </c>
      <c r="B74" s="217" t="s">
        <v>824</v>
      </c>
      <c r="C74" s="316" t="s">
        <v>825</v>
      </c>
      <c r="D74" s="316" t="s">
        <v>826</v>
      </c>
      <c r="E74" s="316">
        <v>1</v>
      </c>
      <c r="F74" s="144"/>
      <c r="G74" s="316">
        <f>ROUND(E74*F74,2)</f>
        <v>0</v>
      </c>
      <c r="H74" s="158"/>
      <c r="I74" s="158" t="s">
        <v>315</v>
      </c>
      <c r="J74" s="158" t="s">
        <v>315</v>
      </c>
    </row>
    <row r="75" spans="1:10" x14ac:dyDescent="0.2">
      <c r="A75" s="220"/>
      <c r="B75" s="167"/>
      <c r="C75" s="350"/>
      <c r="D75" s="350"/>
      <c r="E75" s="350"/>
      <c r="F75" s="350"/>
      <c r="G75" s="350"/>
      <c r="H75" s="203"/>
      <c r="I75" s="203"/>
    </row>
    <row r="76" spans="1:10" x14ac:dyDescent="0.2">
      <c r="A76" s="217">
        <v>23</v>
      </c>
      <c r="B76" s="217" t="s">
        <v>827</v>
      </c>
      <c r="C76" s="316" t="s">
        <v>828</v>
      </c>
      <c r="D76" s="316" t="s">
        <v>767</v>
      </c>
      <c r="E76" s="316">
        <v>1</v>
      </c>
      <c r="F76" s="144"/>
      <c r="G76" s="316">
        <f>ROUND(E76*F76,2)</f>
        <v>0</v>
      </c>
      <c r="H76" s="158"/>
      <c r="I76" s="158" t="s">
        <v>315</v>
      </c>
      <c r="J76" s="158" t="s">
        <v>315</v>
      </c>
    </row>
    <row r="77" spans="1:10" x14ac:dyDescent="0.2">
      <c r="A77" s="220"/>
      <c r="B77" s="167"/>
      <c r="C77" s="306"/>
      <c r="D77" s="306"/>
      <c r="E77" s="306"/>
      <c r="F77" s="306"/>
      <c r="G77" s="306"/>
      <c r="H77" s="203"/>
      <c r="I77" s="203"/>
    </row>
    <row r="78" spans="1:10" ht="33.75" x14ac:dyDescent="0.2">
      <c r="A78" s="217">
        <v>24</v>
      </c>
      <c r="B78" s="217" t="s">
        <v>829</v>
      </c>
      <c r="C78" s="316" t="s">
        <v>830</v>
      </c>
      <c r="D78" s="316" t="s">
        <v>826</v>
      </c>
      <c r="E78" s="316">
        <v>1</v>
      </c>
      <c r="F78" s="144"/>
      <c r="G78" s="316">
        <f>ROUND(E78*F78,2)</f>
        <v>0</v>
      </c>
      <c r="H78" s="158"/>
      <c r="I78" s="158" t="s">
        <v>315</v>
      </c>
      <c r="J78" s="158" t="s">
        <v>315</v>
      </c>
    </row>
    <row r="79" spans="1:10" x14ac:dyDescent="0.2">
      <c r="A79" s="220"/>
      <c r="B79" s="167"/>
      <c r="C79" s="350"/>
      <c r="D79" s="350"/>
      <c r="E79" s="350"/>
      <c r="F79" s="350"/>
      <c r="G79" s="350"/>
      <c r="H79" s="203"/>
      <c r="I79" s="203"/>
    </row>
    <row r="80" spans="1:10" ht="22.5" x14ac:dyDescent="0.2">
      <c r="A80" s="217">
        <v>25</v>
      </c>
      <c r="B80" s="217" t="s">
        <v>831</v>
      </c>
      <c r="C80" s="316" t="s">
        <v>832</v>
      </c>
      <c r="D80" s="316" t="s">
        <v>826</v>
      </c>
      <c r="E80" s="316">
        <v>1</v>
      </c>
      <c r="F80" s="144"/>
      <c r="G80" s="316">
        <f>ROUND(E80*F80,2)</f>
        <v>0</v>
      </c>
      <c r="H80" s="158"/>
      <c r="I80" s="158" t="s">
        <v>315</v>
      </c>
      <c r="J80" s="158" t="s">
        <v>315</v>
      </c>
    </row>
    <row r="81" spans="1:10" x14ac:dyDescent="0.2">
      <c r="A81" s="220"/>
      <c r="B81" s="167"/>
      <c r="C81" s="283"/>
      <c r="D81" s="283"/>
      <c r="E81" s="283"/>
      <c r="F81" s="283"/>
      <c r="G81" s="283"/>
      <c r="H81" s="203"/>
      <c r="I81" s="203"/>
    </row>
    <row r="82" spans="1:10" ht="33.75" x14ac:dyDescent="0.2">
      <c r="A82" s="217">
        <v>26</v>
      </c>
      <c r="B82" s="217" t="s">
        <v>833</v>
      </c>
      <c r="C82" s="217" t="s">
        <v>834</v>
      </c>
      <c r="D82" s="217" t="s">
        <v>826</v>
      </c>
      <c r="E82" s="317">
        <v>1</v>
      </c>
      <c r="F82" s="144"/>
      <c r="G82" s="301">
        <f>ROUND(E82*F82,2)</f>
        <v>0</v>
      </c>
      <c r="H82" s="158"/>
      <c r="I82" s="158" t="s">
        <v>315</v>
      </c>
      <c r="J82" s="158" t="s">
        <v>315</v>
      </c>
    </row>
    <row r="83" spans="1:10" x14ac:dyDescent="0.2">
      <c r="A83" s="220"/>
      <c r="B83" s="167"/>
      <c r="C83" s="283"/>
      <c r="D83" s="283"/>
      <c r="E83" s="283"/>
      <c r="F83" s="283"/>
      <c r="G83" s="283"/>
      <c r="H83" s="203"/>
      <c r="I83" s="203"/>
    </row>
    <row r="84" spans="1:10" x14ac:dyDescent="0.2">
      <c r="A84" s="164"/>
      <c r="B84" s="161" t="s">
        <v>872</v>
      </c>
      <c r="C84" s="161"/>
      <c r="D84" s="161"/>
      <c r="E84" s="161"/>
      <c r="F84" s="161"/>
      <c r="G84" s="300">
        <f>SUM(G9+G33)</f>
        <v>0</v>
      </c>
      <c r="I84" s="202"/>
    </row>
    <row r="85" spans="1:10" x14ac:dyDescent="0.2">
      <c r="D85" s="201"/>
    </row>
    <row r="86" spans="1:10" x14ac:dyDescent="0.2">
      <c r="D86" s="201"/>
    </row>
    <row r="87" spans="1:10" x14ac:dyDescent="0.2">
      <c r="D87" s="201"/>
    </row>
    <row r="88" spans="1:10" x14ac:dyDescent="0.2">
      <c r="D88" s="201"/>
    </row>
    <row r="89" spans="1:10" x14ac:dyDescent="0.2">
      <c r="D89" s="201"/>
    </row>
    <row r="90" spans="1:10" x14ac:dyDescent="0.2">
      <c r="D90" s="201"/>
    </row>
    <row r="91" spans="1:10" x14ac:dyDescent="0.2">
      <c r="D91" s="201"/>
    </row>
    <row r="92" spans="1:10" x14ac:dyDescent="0.2">
      <c r="D92" s="201"/>
    </row>
    <row r="93" spans="1:10" x14ac:dyDescent="0.2">
      <c r="D93" s="201"/>
    </row>
    <row r="94" spans="1:10" x14ac:dyDescent="0.2">
      <c r="D94" s="201"/>
    </row>
    <row r="95" spans="1:10" x14ac:dyDescent="0.2">
      <c r="D95" s="201"/>
    </row>
    <row r="96" spans="1:10" x14ac:dyDescent="0.2">
      <c r="D96" s="201"/>
    </row>
    <row r="97" spans="2:4" s="202" customFormat="1" x14ac:dyDescent="0.2">
      <c r="B97" s="199"/>
      <c r="C97" s="199"/>
      <c r="D97" s="201"/>
    </row>
    <row r="98" spans="2:4" s="202" customFormat="1" x14ac:dyDescent="0.2">
      <c r="B98" s="199"/>
      <c r="C98" s="199"/>
      <c r="D98" s="201"/>
    </row>
    <row r="99" spans="2:4" s="202" customFormat="1" x14ac:dyDescent="0.2">
      <c r="B99" s="199"/>
      <c r="C99" s="199"/>
      <c r="D99" s="201"/>
    </row>
    <row r="100" spans="2:4" s="202" customFormat="1" x14ac:dyDescent="0.2">
      <c r="B100" s="199"/>
      <c r="C100" s="199"/>
      <c r="D100" s="201"/>
    </row>
    <row r="101" spans="2:4" s="202" customFormat="1" x14ac:dyDescent="0.2">
      <c r="B101" s="199"/>
      <c r="C101" s="199"/>
      <c r="D101" s="201"/>
    </row>
    <row r="102" spans="2:4" s="202" customFormat="1" x14ac:dyDescent="0.2">
      <c r="B102" s="199"/>
      <c r="C102" s="199"/>
      <c r="D102" s="201"/>
    </row>
    <row r="103" spans="2:4" s="202" customFormat="1" x14ac:dyDescent="0.2">
      <c r="B103" s="199"/>
      <c r="C103" s="199"/>
      <c r="D103" s="201"/>
    </row>
    <row r="104" spans="2:4" s="202" customFormat="1" x14ac:dyDescent="0.2">
      <c r="B104" s="199"/>
      <c r="C104" s="199"/>
      <c r="D104" s="201"/>
    </row>
    <row r="105" spans="2:4" s="202" customFormat="1" x14ac:dyDescent="0.2">
      <c r="B105" s="199"/>
      <c r="C105" s="199"/>
      <c r="D105" s="201"/>
    </row>
    <row r="106" spans="2:4" s="202" customFormat="1" x14ac:dyDescent="0.2">
      <c r="B106" s="199"/>
      <c r="C106" s="199"/>
      <c r="D106" s="201"/>
    </row>
    <row r="107" spans="2:4" s="202" customFormat="1" x14ac:dyDescent="0.2">
      <c r="B107" s="199"/>
      <c r="C107" s="199"/>
      <c r="D107" s="201"/>
    </row>
    <row r="108" spans="2:4" s="202" customFormat="1" x14ac:dyDescent="0.2">
      <c r="B108" s="199"/>
      <c r="C108" s="199"/>
      <c r="D108" s="201"/>
    </row>
    <row r="109" spans="2:4" s="202" customFormat="1" x14ac:dyDescent="0.2">
      <c r="B109" s="199"/>
      <c r="C109" s="199"/>
      <c r="D109" s="201"/>
    </row>
    <row r="110" spans="2:4" s="202" customFormat="1" x14ac:dyDescent="0.2">
      <c r="B110" s="199"/>
      <c r="C110" s="199"/>
      <c r="D110" s="201"/>
    </row>
    <row r="111" spans="2:4" s="202" customFormat="1" x14ac:dyDescent="0.2">
      <c r="B111" s="199"/>
      <c r="C111" s="199"/>
      <c r="D111" s="201"/>
    </row>
    <row r="112" spans="2:4" s="202" customFormat="1" x14ac:dyDescent="0.2">
      <c r="B112" s="199"/>
      <c r="C112" s="199"/>
      <c r="D112" s="201"/>
    </row>
    <row r="113" spans="2:4" s="202" customFormat="1" x14ac:dyDescent="0.2">
      <c r="B113" s="199"/>
      <c r="C113" s="199"/>
      <c r="D113" s="201"/>
    </row>
    <row r="114" spans="2:4" s="202" customFormat="1" x14ac:dyDescent="0.2">
      <c r="B114" s="199"/>
      <c r="C114" s="199"/>
      <c r="D114" s="201"/>
    </row>
    <row r="115" spans="2:4" s="202" customFormat="1" x14ac:dyDescent="0.2">
      <c r="B115" s="199"/>
      <c r="C115" s="199"/>
      <c r="D115" s="201"/>
    </row>
    <row r="116" spans="2:4" s="202" customFormat="1" x14ac:dyDescent="0.2">
      <c r="B116" s="199"/>
      <c r="C116" s="199"/>
      <c r="D116" s="201"/>
    </row>
    <row r="117" spans="2:4" s="202" customFormat="1" x14ac:dyDescent="0.2">
      <c r="B117" s="199"/>
      <c r="C117" s="199"/>
      <c r="D117" s="201"/>
    </row>
    <row r="118" spans="2:4" s="202" customFormat="1" x14ac:dyDescent="0.2">
      <c r="B118" s="199"/>
      <c r="C118" s="199"/>
      <c r="D118" s="201"/>
    </row>
    <row r="119" spans="2:4" s="202" customFormat="1" x14ac:dyDescent="0.2">
      <c r="B119" s="199"/>
      <c r="C119" s="199"/>
      <c r="D119" s="201"/>
    </row>
    <row r="120" spans="2:4" s="202" customFormat="1" x14ac:dyDescent="0.2">
      <c r="B120" s="199"/>
      <c r="C120" s="199"/>
      <c r="D120" s="201"/>
    </row>
    <row r="121" spans="2:4" s="202" customFormat="1" x14ac:dyDescent="0.2">
      <c r="B121" s="199"/>
      <c r="C121" s="199"/>
      <c r="D121" s="201"/>
    </row>
    <row r="122" spans="2:4" s="202" customFormat="1" x14ac:dyDescent="0.2">
      <c r="B122" s="199"/>
      <c r="C122" s="199"/>
      <c r="D122" s="201"/>
    </row>
    <row r="123" spans="2:4" s="202" customFormat="1" x14ac:dyDescent="0.2">
      <c r="B123" s="199"/>
      <c r="C123" s="199"/>
      <c r="D123" s="201"/>
    </row>
    <row r="124" spans="2:4" s="202" customFormat="1" x14ac:dyDescent="0.2">
      <c r="B124" s="199"/>
      <c r="C124" s="199"/>
      <c r="D124" s="201"/>
    </row>
    <row r="125" spans="2:4" s="202" customFormat="1" x14ac:dyDescent="0.2">
      <c r="B125" s="199"/>
      <c r="C125" s="199"/>
      <c r="D125" s="201"/>
    </row>
    <row r="126" spans="2:4" s="202" customFormat="1" x14ac:dyDescent="0.2">
      <c r="B126" s="199"/>
      <c r="C126" s="199"/>
      <c r="D126" s="201"/>
    </row>
    <row r="127" spans="2:4" s="202" customFormat="1" x14ac:dyDescent="0.2">
      <c r="B127" s="199"/>
      <c r="C127" s="199"/>
      <c r="D127" s="201"/>
    </row>
    <row r="128" spans="2:4" s="202" customFormat="1" x14ac:dyDescent="0.2">
      <c r="B128" s="199"/>
      <c r="C128" s="199"/>
      <c r="D128" s="201"/>
    </row>
    <row r="129" spans="2:4" s="202" customFormat="1" x14ac:dyDescent="0.2">
      <c r="B129" s="199"/>
      <c r="C129" s="199"/>
      <c r="D129" s="201"/>
    </row>
    <row r="130" spans="2:4" s="202" customFormat="1" x14ac:dyDescent="0.2">
      <c r="B130" s="199"/>
      <c r="C130" s="199"/>
      <c r="D130" s="201"/>
    </row>
    <row r="131" spans="2:4" s="202" customFormat="1" x14ac:dyDescent="0.2">
      <c r="B131" s="199"/>
      <c r="C131" s="199"/>
      <c r="D131" s="201"/>
    </row>
    <row r="132" spans="2:4" s="202" customFormat="1" x14ac:dyDescent="0.2">
      <c r="B132" s="199"/>
      <c r="C132" s="199"/>
      <c r="D132" s="201"/>
    </row>
    <row r="133" spans="2:4" s="202" customFormat="1" x14ac:dyDescent="0.2">
      <c r="B133" s="199"/>
      <c r="C133" s="199"/>
      <c r="D133" s="201"/>
    </row>
    <row r="134" spans="2:4" s="202" customFormat="1" x14ac:dyDescent="0.2">
      <c r="B134" s="199"/>
      <c r="C134" s="199"/>
      <c r="D134" s="201"/>
    </row>
    <row r="135" spans="2:4" s="202" customFormat="1" x14ac:dyDescent="0.2">
      <c r="B135" s="199"/>
      <c r="C135" s="199"/>
      <c r="D135" s="201"/>
    </row>
    <row r="136" spans="2:4" s="202" customFormat="1" x14ac:dyDescent="0.2">
      <c r="B136" s="199"/>
      <c r="C136" s="199"/>
      <c r="D136" s="201"/>
    </row>
    <row r="137" spans="2:4" s="202" customFormat="1" x14ac:dyDescent="0.2">
      <c r="B137" s="199"/>
      <c r="C137" s="199"/>
      <c r="D137" s="201"/>
    </row>
    <row r="138" spans="2:4" s="202" customFormat="1" x14ac:dyDescent="0.2">
      <c r="B138" s="199"/>
      <c r="C138" s="199"/>
      <c r="D138" s="201"/>
    </row>
    <row r="139" spans="2:4" s="202" customFormat="1" x14ac:dyDescent="0.2">
      <c r="B139" s="199"/>
      <c r="C139" s="199"/>
      <c r="D139" s="201"/>
    </row>
    <row r="140" spans="2:4" s="202" customFormat="1" x14ac:dyDescent="0.2">
      <c r="B140" s="199"/>
      <c r="C140" s="199"/>
      <c r="D140" s="201"/>
    </row>
    <row r="141" spans="2:4" s="202" customFormat="1" x14ac:dyDescent="0.2">
      <c r="B141" s="199"/>
      <c r="C141" s="199"/>
      <c r="D141" s="201"/>
    </row>
    <row r="142" spans="2:4" s="202" customFormat="1" x14ac:dyDescent="0.2">
      <c r="B142" s="199"/>
      <c r="C142" s="199"/>
      <c r="D142" s="201"/>
    </row>
    <row r="143" spans="2:4" s="202" customFormat="1" x14ac:dyDescent="0.2">
      <c r="B143" s="199"/>
      <c r="C143" s="199"/>
      <c r="D143" s="201"/>
    </row>
    <row r="144" spans="2:4" s="202" customFormat="1" x14ac:dyDescent="0.2">
      <c r="B144" s="199"/>
      <c r="C144" s="199"/>
      <c r="D144" s="201"/>
    </row>
    <row r="145" spans="2:4" s="202" customFormat="1" x14ac:dyDescent="0.2">
      <c r="B145" s="199"/>
      <c r="C145" s="199"/>
      <c r="D145" s="201"/>
    </row>
    <row r="146" spans="2:4" s="202" customFormat="1" x14ac:dyDescent="0.2">
      <c r="B146" s="199"/>
      <c r="C146" s="199"/>
      <c r="D146" s="201"/>
    </row>
    <row r="147" spans="2:4" s="202" customFormat="1" x14ac:dyDescent="0.2">
      <c r="B147" s="199"/>
      <c r="C147" s="199"/>
      <c r="D147" s="201"/>
    </row>
    <row r="148" spans="2:4" s="202" customFormat="1" x14ac:dyDescent="0.2">
      <c r="B148" s="199"/>
      <c r="C148" s="199"/>
      <c r="D148" s="201"/>
    </row>
    <row r="149" spans="2:4" s="202" customFormat="1" x14ac:dyDescent="0.2">
      <c r="B149" s="199"/>
      <c r="C149" s="199"/>
      <c r="D149" s="201"/>
    </row>
    <row r="150" spans="2:4" s="202" customFormat="1" x14ac:dyDescent="0.2">
      <c r="B150" s="199"/>
      <c r="C150" s="199"/>
      <c r="D150" s="201"/>
    </row>
    <row r="151" spans="2:4" s="202" customFormat="1" x14ac:dyDescent="0.2">
      <c r="B151" s="199"/>
      <c r="C151" s="199"/>
      <c r="D151" s="201"/>
    </row>
    <row r="152" spans="2:4" s="202" customFormat="1" x14ac:dyDescent="0.2">
      <c r="B152" s="199"/>
      <c r="C152" s="199"/>
      <c r="D152" s="201"/>
    </row>
    <row r="153" spans="2:4" s="202" customFormat="1" x14ac:dyDescent="0.2">
      <c r="B153" s="199"/>
      <c r="C153" s="199"/>
      <c r="D153" s="201"/>
    </row>
    <row r="154" spans="2:4" s="202" customFormat="1" x14ac:dyDescent="0.2">
      <c r="B154" s="199"/>
      <c r="C154" s="199"/>
      <c r="D154" s="201"/>
    </row>
    <row r="155" spans="2:4" s="202" customFormat="1" x14ac:dyDescent="0.2">
      <c r="B155" s="199"/>
      <c r="C155" s="199"/>
      <c r="D155" s="201"/>
    </row>
    <row r="156" spans="2:4" s="202" customFormat="1" x14ac:dyDescent="0.2">
      <c r="B156" s="199"/>
      <c r="C156" s="199"/>
      <c r="D156" s="201"/>
    </row>
    <row r="157" spans="2:4" s="202" customFormat="1" x14ac:dyDescent="0.2">
      <c r="B157" s="199"/>
      <c r="C157" s="199"/>
      <c r="D157" s="201"/>
    </row>
    <row r="158" spans="2:4" s="202" customFormat="1" x14ac:dyDescent="0.2">
      <c r="B158" s="199"/>
      <c r="C158" s="199"/>
      <c r="D158" s="201"/>
    </row>
    <row r="159" spans="2:4" s="202" customFormat="1" x14ac:dyDescent="0.2">
      <c r="B159" s="199"/>
      <c r="C159" s="199"/>
      <c r="D159" s="201"/>
    </row>
    <row r="160" spans="2:4" s="202" customFormat="1" x14ac:dyDescent="0.2">
      <c r="B160" s="199"/>
      <c r="C160" s="199"/>
      <c r="D160" s="201"/>
    </row>
    <row r="161" spans="2:4" s="202" customFormat="1" x14ac:dyDescent="0.2">
      <c r="B161" s="199"/>
      <c r="C161" s="199"/>
      <c r="D161" s="201"/>
    </row>
    <row r="162" spans="2:4" s="202" customFormat="1" x14ac:dyDescent="0.2">
      <c r="B162" s="199"/>
      <c r="C162" s="199"/>
      <c r="D162" s="201"/>
    </row>
    <row r="163" spans="2:4" s="202" customFormat="1" x14ac:dyDescent="0.2">
      <c r="B163" s="199"/>
      <c r="C163" s="199"/>
      <c r="D163" s="201"/>
    </row>
    <row r="164" spans="2:4" s="202" customFormat="1" x14ac:dyDescent="0.2">
      <c r="B164" s="199"/>
      <c r="C164" s="199"/>
      <c r="D164" s="201"/>
    </row>
    <row r="165" spans="2:4" s="202" customFormat="1" x14ac:dyDescent="0.2">
      <c r="B165" s="199"/>
      <c r="C165" s="199"/>
      <c r="D165" s="201"/>
    </row>
    <row r="166" spans="2:4" s="202" customFormat="1" x14ac:dyDescent="0.2">
      <c r="B166" s="199"/>
      <c r="C166" s="199"/>
      <c r="D166" s="201"/>
    </row>
    <row r="167" spans="2:4" s="202" customFormat="1" x14ac:dyDescent="0.2">
      <c r="B167" s="199"/>
      <c r="C167" s="199"/>
      <c r="D167" s="201"/>
    </row>
    <row r="168" spans="2:4" s="202" customFormat="1" x14ac:dyDescent="0.2">
      <c r="B168" s="199"/>
      <c r="C168" s="199"/>
      <c r="D168" s="201"/>
    </row>
    <row r="169" spans="2:4" s="202" customFormat="1" x14ac:dyDescent="0.2">
      <c r="B169" s="199"/>
      <c r="C169" s="199"/>
      <c r="D169" s="201"/>
    </row>
    <row r="170" spans="2:4" s="202" customFormat="1" x14ac:dyDescent="0.2">
      <c r="B170" s="199"/>
      <c r="C170" s="199"/>
      <c r="D170" s="201"/>
    </row>
    <row r="171" spans="2:4" s="202" customFormat="1" x14ac:dyDescent="0.2">
      <c r="B171" s="199"/>
      <c r="C171" s="199"/>
      <c r="D171" s="201"/>
    </row>
    <row r="172" spans="2:4" s="202" customFormat="1" x14ac:dyDescent="0.2">
      <c r="B172" s="199"/>
      <c r="C172" s="199"/>
      <c r="D172" s="201"/>
    </row>
    <row r="173" spans="2:4" s="202" customFormat="1" x14ac:dyDescent="0.2">
      <c r="B173" s="199"/>
      <c r="C173" s="199"/>
      <c r="D173" s="201"/>
    </row>
    <row r="174" spans="2:4" s="202" customFormat="1" x14ac:dyDescent="0.2">
      <c r="B174" s="199"/>
      <c r="C174" s="199"/>
      <c r="D174" s="201"/>
    </row>
    <row r="175" spans="2:4" s="202" customFormat="1" x14ac:dyDescent="0.2">
      <c r="B175" s="199"/>
      <c r="C175" s="199"/>
      <c r="D175" s="201"/>
    </row>
    <row r="176" spans="2:4" s="202" customFormat="1" x14ac:dyDescent="0.2">
      <c r="B176" s="199"/>
      <c r="C176" s="199"/>
      <c r="D176" s="201"/>
    </row>
    <row r="177" spans="2:4" s="202" customFormat="1" x14ac:dyDescent="0.2">
      <c r="B177" s="199"/>
      <c r="C177" s="199"/>
      <c r="D177" s="201"/>
    </row>
    <row r="178" spans="2:4" s="202" customFormat="1" x14ac:dyDescent="0.2">
      <c r="B178" s="199"/>
      <c r="C178" s="199"/>
      <c r="D178" s="201"/>
    </row>
    <row r="179" spans="2:4" s="202" customFormat="1" x14ac:dyDescent="0.2">
      <c r="B179" s="199"/>
      <c r="C179" s="199"/>
      <c r="D179" s="201"/>
    </row>
    <row r="180" spans="2:4" s="202" customFormat="1" x14ac:dyDescent="0.2">
      <c r="B180" s="199"/>
      <c r="C180" s="199"/>
      <c r="D180" s="201"/>
    </row>
    <row r="181" spans="2:4" s="202" customFormat="1" x14ac:dyDescent="0.2">
      <c r="B181" s="199"/>
      <c r="C181" s="199"/>
      <c r="D181" s="201"/>
    </row>
    <row r="182" spans="2:4" s="202" customFormat="1" x14ac:dyDescent="0.2">
      <c r="B182" s="199"/>
      <c r="C182" s="199"/>
      <c r="D182" s="201"/>
    </row>
    <row r="183" spans="2:4" s="202" customFormat="1" x14ac:dyDescent="0.2">
      <c r="B183" s="199"/>
      <c r="C183" s="199"/>
      <c r="D183" s="201"/>
    </row>
    <row r="184" spans="2:4" s="202" customFormat="1" x14ac:dyDescent="0.2">
      <c r="B184" s="199"/>
      <c r="C184" s="199"/>
      <c r="D184" s="201"/>
    </row>
    <row r="185" spans="2:4" s="202" customFormat="1" x14ac:dyDescent="0.2">
      <c r="B185" s="199"/>
      <c r="C185" s="199"/>
      <c r="D185" s="201"/>
    </row>
    <row r="186" spans="2:4" s="202" customFormat="1" x14ac:dyDescent="0.2">
      <c r="B186" s="199"/>
      <c r="C186" s="199"/>
      <c r="D186" s="201"/>
    </row>
    <row r="187" spans="2:4" s="202" customFormat="1" x14ac:dyDescent="0.2">
      <c r="B187" s="199"/>
      <c r="C187" s="199"/>
      <c r="D187" s="201"/>
    </row>
    <row r="188" spans="2:4" s="202" customFormat="1" x14ac:dyDescent="0.2">
      <c r="B188" s="199"/>
      <c r="C188" s="199"/>
      <c r="D188" s="201"/>
    </row>
    <row r="189" spans="2:4" s="202" customFormat="1" x14ac:dyDescent="0.2">
      <c r="B189" s="199"/>
      <c r="C189" s="199"/>
      <c r="D189" s="201"/>
    </row>
    <row r="190" spans="2:4" s="202" customFormat="1" x14ac:dyDescent="0.2">
      <c r="B190" s="199"/>
      <c r="C190" s="199"/>
      <c r="D190" s="201"/>
    </row>
    <row r="191" spans="2:4" s="202" customFormat="1" x14ac:dyDescent="0.2">
      <c r="B191" s="199"/>
      <c r="C191" s="199"/>
      <c r="D191" s="201"/>
    </row>
    <row r="192" spans="2:4" s="202" customFormat="1" x14ac:dyDescent="0.2">
      <c r="B192" s="199"/>
      <c r="C192" s="199"/>
      <c r="D192" s="201"/>
    </row>
    <row r="193" spans="2:4" s="202" customFormat="1" x14ac:dyDescent="0.2">
      <c r="B193" s="199"/>
      <c r="C193" s="199"/>
      <c r="D193" s="201"/>
    </row>
    <row r="194" spans="2:4" s="202" customFormat="1" x14ac:dyDescent="0.2">
      <c r="B194" s="199"/>
      <c r="C194" s="199"/>
      <c r="D194" s="201"/>
    </row>
    <row r="195" spans="2:4" s="202" customFormat="1" x14ac:dyDescent="0.2">
      <c r="B195" s="199"/>
      <c r="C195" s="199"/>
      <c r="D195" s="201"/>
    </row>
    <row r="196" spans="2:4" s="202" customFormat="1" x14ac:dyDescent="0.2">
      <c r="B196" s="199"/>
      <c r="C196" s="199"/>
      <c r="D196" s="201"/>
    </row>
    <row r="197" spans="2:4" s="202" customFormat="1" x14ac:dyDescent="0.2">
      <c r="B197" s="199"/>
      <c r="C197" s="199"/>
      <c r="D197" s="201"/>
    </row>
    <row r="198" spans="2:4" s="202" customFormat="1" x14ac:dyDescent="0.2">
      <c r="B198" s="199"/>
      <c r="C198" s="199"/>
      <c r="D198" s="201"/>
    </row>
    <row r="199" spans="2:4" s="202" customFormat="1" x14ac:dyDescent="0.2">
      <c r="B199" s="199"/>
      <c r="C199" s="199"/>
      <c r="D199" s="201"/>
    </row>
    <row r="200" spans="2:4" s="202" customFormat="1" x14ac:dyDescent="0.2">
      <c r="B200" s="199"/>
      <c r="C200" s="199"/>
      <c r="D200" s="201"/>
    </row>
    <row r="201" spans="2:4" s="202" customFormat="1" x14ac:dyDescent="0.2">
      <c r="B201" s="199"/>
      <c r="C201" s="199"/>
      <c r="D201" s="201"/>
    </row>
    <row r="202" spans="2:4" s="202" customFormat="1" x14ac:dyDescent="0.2">
      <c r="B202" s="199"/>
      <c r="C202" s="199"/>
      <c r="D202" s="201"/>
    </row>
    <row r="203" spans="2:4" s="202" customFormat="1" x14ac:dyDescent="0.2">
      <c r="B203" s="199"/>
      <c r="C203" s="199"/>
      <c r="D203" s="201"/>
    </row>
    <row r="204" spans="2:4" s="202" customFormat="1" x14ac:dyDescent="0.2">
      <c r="B204" s="199"/>
      <c r="C204" s="199"/>
      <c r="D204" s="201"/>
    </row>
    <row r="205" spans="2:4" s="202" customFormat="1" x14ac:dyDescent="0.2">
      <c r="B205" s="199"/>
      <c r="C205" s="199"/>
      <c r="D205" s="201"/>
    </row>
    <row r="206" spans="2:4" s="202" customFormat="1" x14ac:dyDescent="0.2">
      <c r="B206" s="199"/>
      <c r="C206" s="199"/>
      <c r="D206" s="201"/>
    </row>
    <row r="207" spans="2:4" s="202" customFormat="1" x14ac:dyDescent="0.2">
      <c r="B207" s="199"/>
      <c r="C207" s="199"/>
      <c r="D207" s="201"/>
    </row>
    <row r="208" spans="2:4" s="202" customFormat="1" x14ac:dyDescent="0.2">
      <c r="B208" s="199"/>
      <c r="C208" s="199"/>
      <c r="D208" s="201"/>
    </row>
    <row r="209" spans="2:4" s="202" customFormat="1" x14ac:dyDescent="0.2">
      <c r="B209" s="199"/>
      <c r="C209" s="199"/>
      <c r="D209" s="201"/>
    </row>
    <row r="210" spans="2:4" s="202" customFormat="1" x14ac:dyDescent="0.2">
      <c r="B210" s="199"/>
      <c r="C210" s="199"/>
      <c r="D210" s="201"/>
    </row>
    <row r="211" spans="2:4" s="202" customFormat="1" x14ac:dyDescent="0.2">
      <c r="B211" s="199"/>
      <c r="C211" s="199"/>
      <c r="D211" s="201"/>
    </row>
    <row r="212" spans="2:4" s="202" customFormat="1" x14ac:dyDescent="0.2">
      <c r="B212" s="199"/>
      <c r="C212" s="199"/>
      <c r="D212" s="201"/>
    </row>
    <row r="213" spans="2:4" s="202" customFormat="1" x14ac:dyDescent="0.2">
      <c r="B213" s="199"/>
      <c r="C213" s="199"/>
      <c r="D213" s="201"/>
    </row>
    <row r="214" spans="2:4" s="202" customFormat="1" x14ac:dyDescent="0.2">
      <c r="B214" s="199"/>
      <c r="C214" s="199"/>
      <c r="D214" s="201"/>
    </row>
    <row r="215" spans="2:4" s="202" customFormat="1" x14ac:dyDescent="0.2">
      <c r="B215" s="199"/>
      <c r="C215" s="199"/>
      <c r="D215" s="201"/>
    </row>
    <row r="216" spans="2:4" s="202" customFormat="1" x14ac:dyDescent="0.2">
      <c r="B216" s="199"/>
      <c r="C216" s="199"/>
      <c r="D216" s="201"/>
    </row>
    <row r="217" spans="2:4" s="202" customFormat="1" x14ac:dyDescent="0.2">
      <c r="B217" s="199"/>
      <c r="C217" s="199"/>
      <c r="D217" s="201"/>
    </row>
    <row r="218" spans="2:4" s="202" customFormat="1" x14ac:dyDescent="0.2">
      <c r="B218" s="199"/>
      <c r="C218" s="199"/>
      <c r="D218" s="201"/>
    </row>
    <row r="219" spans="2:4" s="202" customFormat="1" x14ac:dyDescent="0.2">
      <c r="B219" s="199"/>
      <c r="C219" s="199"/>
      <c r="D219" s="201"/>
    </row>
    <row r="220" spans="2:4" s="202" customFormat="1" x14ac:dyDescent="0.2">
      <c r="B220" s="199"/>
      <c r="C220" s="199"/>
      <c r="D220" s="201"/>
    </row>
    <row r="221" spans="2:4" s="202" customFormat="1" x14ac:dyDescent="0.2">
      <c r="B221" s="199"/>
      <c r="C221" s="199"/>
      <c r="D221" s="201"/>
    </row>
    <row r="222" spans="2:4" s="202" customFormat="1" x14ac:dyDescent="0.2">
      <c r="B222" s="199"/>
      <c r="C222" s="199"/>
      <c r="D222" s="201"/>
    </row>
    <row r="223" spans="2:4" s="202" customFormat="1" x14ac:dyDescent="0.2">
      <c r="B223" s="199"/>
      <c r="C223" s="199"/>
      <c r="D223" s="201"/>
    </row>
    <row r="224" spans="2:4" s="202" customFormat="1" x14ac:dyDescent="0.2">
      <c r="B224" s="199"/>
      <c r="C224" s="199"/>
      <c r="D224" s="201"/>
    </row>
    <row r="225" spans="2:4" s="202" customFormat="1" x14ac:dyDescent="0.2">
      <c r="B225" s="199"/>
      <c r="C225" s="199"/>
      <c r="D225" s="201"/>
    </row>
    <row r="226" spans="2:4" s="202" customFormat="1" x14ac:dyDescent="0.2">
      <c r="B226" s="199"/>
      <c r="C226" s="199"/>
      <c r="D226" s="201"/>
    </row>
    <row r="227" spans="2:4" s="202" customFormat="1" x14ac:dyDescent="0.2">
      <c r="B227" s="199"/>
      <c r="C227" s="199"/>
      <c r="D227" s="201"/>
    </row>
    <row r="228" spans="2:4" s="202" customFormat="1" x14ac:dyDescent="0.2">
      <c r="B228" s="199"/>
      <c r="C228" s="199"/>
      <c r="D228" s="201"/>
    </row>
    <row r="229" spans="2:4" s="202" customFormat="1" x14ac:dyDescent="0.2">
      <c r="B229" s="199"/>
      <c r="C229" s="199"/>
      <c r="D229" s="201"/>
    </row>
    <row r="230" spans="2:4" s="202" customFormat="1" x14ac:dyDescent="0.2">
      <c r="B230" s="199"/>
      <c r="C230" s="199"/>
      <c r="D230" s="201"/>
    </row>
    <row r="231" spans="2:4" s="202" customFormat="1" x14ac:dyDescent="0.2">
      <c r="B231" s="199"/>
      <c r="C231" s="199"/>
      <c r="D231" s="201"/>
    </row>
    <row r="232" spans="2:4" s="202" customFormat="1" x14ac:dyDescent="0.2">
      <c r="B232" s="199"/>
      <c r="C232" s="199"/>
      <c r="D232" s="201"/>
    </row>
    <row r="233" spans="2:4" s="202" customFormat="1" x14ac:dyDescent="0.2">
      <c r="B233" s="199"/>
      <c r="C233" s="199"/>
      <c r="D233" s="201"/>
    </row>
    <row r="234" spans="2:4" s="202" customFormat="1" x14ac:dyDescent="0.2">
      <c r="B234" s="199"/>
      <c r="C234" s="199"/>
      <c r="D234" s="201"/>
    </row>
    <row r="235" spans="2:4" s="202" customFormat="1" x14ac:dyDescent="0.2">
      <c r="B235" s="199"/>
      <c r="C235" s="199"/>
      <c r="D235" s="201"/>
    </row>
    <row r="236" spans="2:4" s="202" customFormat="1" x14ac:dyDescent="0.2">
      <c r="B236" s="199"/>
      <c r="C236" s="199"/>
      <c r="D236" s="201"/>
    </row>
    <row r="237" spans="2:4" s="202" customFormat="1" x14ac:dyDescent="0.2">
      <c r="B237" s="199"/>
      <c r="C237" s="199"/>
      <c r="D237" s="201"/>
    </row>
    <row r="238" spans="2:4" s="202" customFormat="1" x14ac:dyDescent="0.2">
      <c r="B238" s="199"/>
      <c r="C238" s="199"/>
      <c r="D238" s="201"/>
    </row>
    <row r="239" spans="2:4" s="202" customFormat="1" x14ac:dyDescent="0.2">
      <c r="B239" s="199"/>
      <c r="C239" s="199"/>
      <c r="D239" s="201"/>
    </row>
    <row r="240" spans="2:4" s="202" customFormat="1" x14ac:dyDescent="0.2">
      <c r="B240" s="199"/>
      <c r="C240" s="199"/>
      <c r="D240" s="201"/>
    </row>
    <row r="241" spans="2:4" s="202" customFormat="1" x14ac:dyDescent="0.2">
      <c r="B241" s="199"/>
      <c r="C241" s="199"/>
      <c r="D241" s="201"/>
    </row>
    <row r="242" spans="2:4" s="202" customFormat="1" x14ac:dyDescent="0.2">
      <c r="B242" s="199"/>
      <c r="C242" s="199"/>
      <c r="D242" s="201"/>
    </row>
    <row r="243" spans="2:4" s="202" customFormat="1" x14ac:dyDescent="0.2">
      <c r="B243" s="199"/>
      <c r="C243" s="199"/>
      <c r="D243" s="201"/>
    </row>
    <row r="244" spans="2:4" s="202" customFormat="1" x14ac:dyDescent="0.2">
      <c r="B244" s="199"/>
      <c r="C244" s="199"/>
      <c r="D244" s="201"/>
    </row>
    <row r="245" spans="2:4" s="202" customFormat="1" x14ac:dyDescent="0.2">
      <c r="B245" s="199"/>
      <c r="C245" s="199"/>
      <c r="D245" s="201"/>
    </row>
    <row r="246" spans="2:4" s="202" customFormat="1" x14ac:dyDescent="0.2">
      <c r="B246" s="199"/>
      <c r="C246" s="199"/>
      <c r="D246" s="201"/>
    </row>
    <row r="247" spans="2:4" s="202" customFormat="1" x14ac:dyDescent="0.2">
      <c r="B247" s="199"/>
      <c r="C247" s="199"/>
      <c r="D247" s="201"/>
    </row>
    <row r="248" spans="2:4" s="202" customFormat="1" x14ac:dyDescent="0.2">
      <c r="B248" s="199"/>
      <c r="C248" s="199"/>
      <c r="D248" s="201"/>
    </row>
    <row r="249" spans="2:4" s="202" customFormat="1" x14ac:dyDescent="0.2">
      <c r="B249" s="199"/>
      <c r="C249" s="199"/>
      <c r="D249" s="201"/>
    </row>
    <row r="250" spans="2:4" s="202" customFormat="1" x14ac:dyDescent="0.2">
      <c r="B250" s="199"/>
      <c r="C250" s="199"/>
      <c r="D250" s="201"/>
    </row>
    <row r="251" spans="2:4" s="202" customFormat="1" x14ac:dyDescent="0.2">
      <c r="B251" s="199"/>
      <c r="C251" s="199"/>
      <c r="D251" s="201"/>
    </row>
    <row r="252" spans="2:4" s="202" customFormat="1" x14ac:dyDescent="0.2">
      <c r="B252" s="199"/>
      <c r="C252" s="199"/>
      <c r="D252" s="201"/>
    </row>
    <row r="253" spans="2:4" s="202" customFormat="1" x14ac:dyDescent="0.2">
      <c r="B253" s="199"/>
      <c r="C253" s="199"/>
      <c r="D253" s="201"/>
    </row>
    <row r="254" spans="2:4" s="202" customFormat="1" x14ac:dyDescent="0.2">
      <c r="B254" s="199"/>
      <c r="C254" s="199"/>
      <c r="D254" s="201"/>
    </row>
    <row r="255" spans="2:4" s="202" customFormat="1" x14ac:dyDescent="0.2">
      <c r="B255" s="199"/>
      <c r="C255" s="199"/>
      <c r="D255" s="201"/>
    </row>
    <row r="256" spans="2:4" s="202" customFormat="1" x14ac:dyDescent="0.2">
      <c r="B256" s="199"/>
      <c r="C256" s="199"/>
      <c r="D256" s="201"/>
    </row>
    <row r="257" spans="2:4" s="202" customFormat="1" x14ac:dyDescent="0.2">
      <c r="B257" s="199"/>
      <c r="C257" s="199"/>
      <c r="D257" s="201"/>
    </row>
    <row r="258" spans="2:4" s="202" customFormat="1" x14ac:dyDescent="0.2">
      <c r="B258" s="199"/>
      <c r="C258" s="199"/>
      <c r="D258" s="201"/>
    </row>
    <row r="259" spans="2:4" s="202" customFormat="1" x14ac:dyDescent="0.2">
      <c r="B259" s="199"/>
      <c r="C259" s="199"/>
      <c r="D259" s="201"/>
    </row>
    <row r="260" spans="2:4" s="202" customFormat="1" x14ac:dyDescent="0.2">
      <c r="B260" s="199"/>
      <c r="C260" s="199"/>
      <c r="D260" s="201"/>
    </row>
    <row r="261" spans="2:4" s="202" customFormat="1" x14ac:dyDescent="0.2">
      <c r="B261" s="199"/>
      <c r="C261" s="199"/>
      <c r="D261" s="201"/>
    </row>
    <row r="262" spans="2:4" s="202" customFormat="1" x14ac:dyDescent="0.2">
      <c r="B262" s="199"/>
      <c r="C262" s="199"/>
      <c r="D262" s="201"/>
    </row>
    <row r="263" spans="2:4" s="202" customFormat="1" x14ac:dyDescent="0.2">
      <c r="B263" s="199"/>
      <c r="C263" s="199"/>
      <c r="D263" s="201"/>
    </row>
    <row r="264" spans="2:4" s="202" customFormat="1" x14ac:dyDescent="0.2">
      <c r="B264" s="199"/>
      <c r="C264" s="199"/>
      <c r="D264" s="201"/>
    </row>
    <row r="265" spans="2:4" s="202" customFormat="1" x14ac:dyDescent="0.2">
      <c r="B265" s="199"/>
      <c r="C265" s="199"/>
      <c r="D265" s="201"/>
    </row>
    <row r="266" spans="2:4" s="202" customFormat="1" x14ac:dyDescent="0.2">
      <c r="B266" s="199"/>
      <c r="C266" s="199"/>
      <c r="D266" s="201"/>
    </row>
    <row r="267" spans="2:4" s="202" customFormat="1" x14ac:dyDescent="0.2">
      <c r="B267" s="199"/>
      <c r="C267" s="199"/>
      <c r="D267" s="201"/>
    </row>
    <row r="268" spans="2:4" s="202" customFormat="1" x14ac:dyDescent="0.2">
      <c r="B268" s="199"/>
      <c r="C268" s="199"/>
      <c r="D268" s="201"/>
    </row>
    <row r="269" spans="2:4" s="202" customFormat="1" x14ac:dyDescent="0.2">
      <c r="B269" s="199"/>
      <c r="C269" s="199"/>
      <c r="D269" s="201"/>
    </row>
    <row r="270" spans="2:4" s="202" customFormat="1" x14ac:dyDescent="0.2">
      <c r="B270" s="199"/>
      <c r="C270" s="199"/>
      <c r="D270" s="201"/>
    </row>
    <row r="271" spans="2:4" s="202" customFormat="1" x14ac:dyDescent="0.2">
      <c r="B271" s="199"/>
      <c r="C271" s="199"/>
      <c r="D271" s="201"/>
    </row>
    <row r="272" spans="2:4" s="202" customFormat="1" x14ac:dyDescent="0.2">
      <c r="B272" s="199"/>
      <c r="C272" s="199"/>
      <c r="D272" s="201"/>
    </row>
    <row r="273" spans="2:4" s="202" customFormat="1" x14ac:dyDescent="0.2">
      <c r="B273" s="199"/>
      <c r="C273" s="199"/>
      <c r="D273" s="201"/>
    </row>
    <row r="274" spans="2:4" s="202" customFormat="1" x14ac:dyDescent="0.2">
      <c r="B274" s="199"/>
      <c r="C274" s="199"/>
      <c r="D274" s="201"/>
    </row>
    <row r="275" spans="2:4" s="202" customFormat="1" x14ac:dyDescent="0.2">
      <c r="B275" s="199"/>
      <c r="C275" s="199"/>
      <c r="D275" s="201"/>
    </row>
    <row r="276" spans="2:4" s="202" customFormat="1" x14ac:dyDescent="0.2">
      <c r="B276" s="199"/>
      <c r="C276" s="199"/>
      <c r="D276" s="201"/>
    </row>
    <row r="277" spans="2:4" s="202" customFormat="1" x14ac:dyDescent="0.2">
      <c r="B277" s="199"/>
      <c r="C277" s="199"/>
      <c r="D277" s="201"/>
    </row>
    <row r="278" spans="2:4" s="202" customFormat="1" x14ac:dyDescent="0.2">
      <c r="B278" s="199"/>
      <c r="C278" s="199"/>
      <c r="D278" s="201"/>
    </row>
    <row r="279" spans="2:4" s="202" customFormat="1" x14ac:dyDescent="0.2">
      <c r="B279" s="199"/>
      <c r="C279" s="199"/>
      <c r="D279" s="201"/>
    </row>
    <row r="280" spans="2:4" s="202" customFormat="1" x14ac:dyDescent="0.2">
      <c r="B280" s="199"/>
      <c r="C280" s="199"/>
      <c r="D280" s="201"/>
    </row>
    <row r="281" spans="2:4" s="202" customFormat="1" x14ac:dyDescent="0.2">
      <c r="B281" s="199"/>
      <c r="C281" s="199"/>
      <c r="D281" s="201"/>
    </row>
    <row r="282" spans="2:4" s="202" customFormat="1" x14ac:dyDescent="0.2">
      <c r="B282" s="199"/>
      <c r="C282" s="199"/>
      <c r="D282" s="201"/>
    </row>
    <row r="283" spans="2:4" s="202" customFormat="1" x14ac:dyDescent="0.2">
      <c r="B283" s="199"/>
      <c r="C283" s="199"/>
      <c r="D283" s="201"/>
    </row>
    <row r="284" spans="2:4" s="202" customFormat="1" x14ac:dyDescent="0.2">
      <c r="B284" s="199"/>
      <c r="C284" s="199"/>
      <c r="D284" s="201"/>
    </row>
    <row r="285" spans="2:4" s="202" customFormat="1" x14ac:dyDescent="0.2">
      <c r="B285" s="199"/>
      <c r="C285" s="199"/>
      <c r="D285" s="201"/>
    </row>
    <row r="286" spans="2:4" s="202" customFormat="1" x14ac:dyDescent="0.2">
      <c r="B286" s="199"/>
      <c r="C286" s="199"/>
      <c r="D286" s="201"/>
    </row>
    <row r="287" spans="2:4" s="202" customFormat="1" x14ac:dyDescent="0.2">
      <c r="B287" s="199"/>
      <c r="C287" s="199"/>
      <c r="D287" s="201"/>
    </row>
    <row r="288" spans="2:4" s="202" customFormat="1" x14ac:dyDescent="0.2">
      <c r="B288" s="199"/>
      <c r="C288" s="199"/>
      <c r="D288" s="201"/>
    </row>
    <row r="289" spans="2:4" s="202" customFormat="1" x14ac:dyDescent="0.2">
      <c r="B289" s="199"/>
      <c r="C289" s="199"/>
      <c r="D289" s="201"/>
    </row>
    <row r="290" spans="2:4" s="202" customFormat="1" x14ac:dyDescent="0.2">
      <c r="B290" s="199"/>
      <c r="C290" s="199"/>
      <c r="D290" s="201"/>
    </row>
    <row r="291" spans="2:4" s="202" customFormat="1" x14ac:dyDescent="0.2">
      <c r="B291" s="199"/>
      <c r="C291" s="199"/>
      <c r="D291" s="201"/>
    </row>
    <row r="292" spans="2:4" s="202" customFormat="1" x14ac:dyDescent="0.2">
      <c r="B292" s="199"/>
      <c r="C292" s="199"/>
      <c r="D292" s="201"/>
    </row>
    <row r="293" spans="2:4" s="202" customFormat="1" x14ac:dyDescent="0.2">
      <c r="B293" s="199"/>
      <c r="C293" s="199"/>
      <c r="D293" s="201"/>
    </row>
    <row r="294" spans="2:4" s="202" customFormat="1" x14ac:dyDescent="0.2">
      <c r="B294" s="199"/>
      <c r="C294" s="199"/>
      <c r="D294" s="201"/>
    </row>
    <row r="295" spans="2:4" s="202" customFormat="1" x14ac:dyDescent="0.2">
      <c r="B295" s="199"/>
      <c r="C295" s="199"/>
      <c r="D295" s="201"/>
    </row>
    <row r="296" spans="2:4" s="202" customFormat="1" x14ac:dyDescent="0.2">
      <c r="B296" s="199"/>
      <c r="C296" s="199"/>
      <c r="D296" s="201"/>
    </row>
    <row r="297" spans="2:4" s="202" customFormat="1" x14ac:dyDescent="0.2">
      <c r="B297" s="199"/>
      <c r="C297" s="199"/>
      <c r="D297" s="201"/>
    </row>
    <row r="298" spans="2:4" s="202" customFormat="1" x14ac:dyDescent="0.2">
      <c r="B298" s="199"/>
      <c r="C298" s="199"/>
      <c r="D298" s="201"/>
    </row>
    <row r="299" spans="2:4" s="202" customFormat="1" x14ac:dyDescent="0.2">
      <c r="B299" s="199"/>
      <c r="C299" s="199"/>
      <c r="D299" s="201"/>
    </row>
    <row r="300" spans="2:4" s="202" customFormat="1" x14ac:dyDescent="0.2">
      <c r="B300" s="199"/>
      <c r="C300" s="199"/>
      <c r="D300" s="201"/>
    </row>
    <row r="301" spans="2:4" s="202" customFormat="1" x14ac:dyDescent="0.2">
      <c r="B301" s="199"/>
      <c r="C301" s="199"/>
      <c r="D301" s="201"/>
    </row>
    <row r="302" spans="2:4" s="202" customFormat="1" x14ac:dyDescent="0.2">
      <c r="B302" s="199"/>
      <c r="C302" s="199"/>
      <c r="D302" s="201"/>
    </row>
    <row r="303" spans="2:4" s="202" customFormat="1" x14ac:dyDescent="0.2">
      <c r="B303" s="199"/>
      <c r="C303" s="199"/>
      <c r="D303" s="201"/>
    </row>
    <row r="304" spans="2:4" s="202" customFormat="1" x14ac:dyDescent="0.2">
      <c r="B304" s="199"/>
      <c r="C304" s="199"/>
      <c r="D304" s="201"/>
    </row>
    <row r="305" spans="2:4" s="202" customFormat="1" x14ac:dyDescent="0.2">
      <c r="B305" s="199"/>
      <c r="C305" s="199"/>
      <c r="D305" s="201"/>
    </row>
    <row r="306" spans="2:4" s="202" customFormat="1" x14ac:dyDescent="0.2">
      <c r="B306" s="199"/>
      <c r="C306" s="199"/>
      <c r="D306" s="201"/>
    </row>
    <row r="307" spans="2:4" s="202" customFormat="1" x14ac:dyDescent="0.2">
      <c r="B307" s="199"/>
      <c r="C307" s="199"/>
      <c r="D307" s="201"/>
    </row>
    <row r="308" spans="2:4" s="202" customFormat="1" x14ac:dyDescent="0.2">
      <c r="B308" s="199"/>
      <c r="C308" s="199"/>
      <c r="D308" s="201"/>
    </row>
    <row r="309" spans="2:4" s="202" customFormat="1" x14ac:dyDescent="0.2">
      <c r="B309" s="199"/>
      <c r="C309" s="199"/>
      <c r="D309" s="201"/>
    </row>
    <row r="310" spans="2:4" s="202" customFormat="1" x14ac:dyDescent="0.2">
      <c r="B310" s="199"/>
      <c r="C310" s="199"/>
      <c r="D310" s="201"/>
    </row>
    <row r="311" spans="2:4" s="202" customFormat="1" x14ac:dyDescent="0.2">
      <c r="B311" s="199"/>
      <c r="C311" s="199"/>
      <c r="D311" s="201"/>
    </row>
    <row r="312" spans="2:4" s="202" customFormat="1" x14ac:dyDescent="0.2">
      <c r="B312" s="199"/>
      <c r="C312" s="199"/>
      <c r="D312" s="201"/>
    </row>
    <row r="313" spans="2:4" s="202" customFormat="1" x14ac:dyDescent="0.2">
      <c r="B313" s="199"/>
      <c r="C313" s="199"/>
      <c r="D313" s="201"/>
    </row>
    <row r="314" spans="2:4" s="202" customFormat="1" x14ac:dyDescent="0.2">
      <c r="B314" s="199"/>
      <c r="C314" s="199"/>
      <c r="D314" s="201"/>
    </row>
    <row r="315" spans="2:4" s="202" customFormat="1" x14ac:dyDescent="0.2">
      <c r="B315" s="199"/>
      <c r="C315" s="199"/>
      <c r="D315" s="201"/>
    </row>
    <row r="316" spans="2:4" s="202" customFormat="1" x14ac:dyDescent="0.2">
      <c r="B316" s="199"/>
      <c r="C316" s="199"/>
      <c r="D316" s="201"/>
    </row>
    <row r="317" spans="2:4" s="202" customFormat="1" x14ac:dyDescent="0.2">
      <c r="B317" s="199"/>
      <c r="C317" s="199"/>
      <c r="D317" s="201"/>
    </row>
    <row r="318" spans="2:4" s="202" customFormat="1" x14ac:dyDescent="0.2">
      <c r="B318" s="199"/>
      <c r="C318" s="199"/>
      <c r="D318" s="201"/>
    </row>
    <row r="319" spans="2:4" s="202" customFormat="1" x14ac:dyDescent="0.2">
      <c r="B319" s="199"/>
      <c r="C319" s="199"/>
      <c r="D319" s="201"/>
    </row>
    <row r="320" spans="2:4" s="202" customFormat="1" x14ac:dyDescent="0.2">
      <c r="B320" s="199"/>
      <c r="C320" s="199"/>
      <c r="D320" s="201"/>
    </row>
    <row r="321" spans="2:4" s="202" customFormat="1" x14ac:dyDescent="0.2">
      <c r="B321" s="199"/>
      <c r="C321" s="199"/>
      <c r="D321" s="201"/>
    </row>
    <row r="322" spans="2:4" s="202" customFormat="1" x14ac:dyDescent="0.2">
      <c r="B322" s="199"/>
      <c r="C322" s="199"/>
      <c r="D322" s="201"/>
    </row>
    <row r="323" spans="2:4" s="202" customFormat="1" x14ac:dyDescent="0.2">
      <c r="B323" s="199"/>
      <c r="C323" s="199"/>
      <c r="D323" s="201"/>
    </row>
    <row r="324" spans="2:4" s="202" customFormat="1" x14ac:dyDescent="0.2">
      <c r="B324" s="199"/>
      <c r="C324" s="199"/>
      <c r="D324" s="201"/>
    </row>
    <row r="325" spans="2:4" s="202" customFormat="1" x14ac:dyDescent="0.2">
      <c r="B325" s="199"/>
      <c r="C325" s="199"/>
      <c r="D325" s="201"/>
    </row>
    <row r="326" spans="2:4" s="202" customFormat="1" x14ac:dyDescent="0.2">
      <c r="B326" s="199"/>
      <c r="C326" s="199"/>
      <c r="D326" s="201"/>
    </row>
    <row r="327" spans="2:4" s="202" customFormat="1" x14ac:dyDescent="0.2">
      <c r="B327" s="199"/>
      <c r="C327" s="199"/>
      <c r="D327" s="201"/>
    </row>
    <row r="328" spans="2:4" s="202" customFormat="1" x14ac:dyDescent="0.2">
      <c r="B328" s="199"/>
      <c r="C328" s="199"/>
      <c r="D328" s="201"/>
    </row>
    <row r="329" spans="2:4" s="202" customFormat="1" x14ac:dyDescent="0.2">
      <c r="B329" s="199"/>
      <c r="C329" s="199"/>
      <c r="D329" s="201"/>
    </row>
    <row r="330" spans="2:4" s="202" customFormat="1" x14ac:dyDescent="0.2">
      <c r="B330" s="199"/>
      <c r="C330" s="199"/>
      <c r="D330" s="201"/>
    </row>
    <row r="331" spans="2:4" s="202" customFormat="1" x14ac:dyDescent="0.2">
      <c r="B331" s="199"/>
      <c r="C331" s="199"/>
      <c r="D331" s="201"/>
    </row>
    <row r="332" spans="2:4" s="202" customFormat="1" x14ac:dyDescent="0.2">
      <c r="B332" s="199"/>
      <c r="C332" s="199"/>
      <c r="D332" s="201"/>
    </row>
    <row r="333" spans="2:4" s="202" customFormat="1" x14ac:dyDescent="0.2">
      <c r="B333" s="199"/>
      <c r="C333" s="199"/>
      <c r="D333" s="201"/>
    </row>
    <row r="334" spans="2:4" s="202" customFormat="1" x14ac:dyDescent="0.2">
      <c r="B334" s="199"/>
      <c r="C334" s="199"/>
      <c r="D334" s="201"/>
    </row>
    <row r="335" spans="2:4" s="202" customFormat="1" x14ac:dyDescent="0.2">
      <c r="B335" s="199"/>
      <c r="C335" s="199"/>
      <c r="D335" s="201"/>
    </row>
    <row r="336" spans="2:4" s="202" customFormat="1" x14ac:dyDescent="0.2">
      <c r="B336" s="199"/>
      <c r="C336" s="199"/>
      <c r="D336" s="201"/>
    </row>
    <row r="337" spans="2:4" s="202" customFormat="1" x14ac:dyDescent="0.2">
      <c r="B337" s="199"/>
      <c r="C337" s="199"/>
      <c r="D337" s="201"/>
    </row>
    <row r="338" spans="2:4" s="202" customFormat="1" x14ac:dyDescent="0.2">
      <c r="B338" s="199"/>
      <c r="C338" s="199"/>
      <c r="D338" s="201"/>
    </row>
    <row r="339" spans="2:4" s="202" customFormat="1" x14ac:dyDescent="0.2">
      <c r="B339" s="199"/>
      <c r="C339" s="199"/>
      <c r="D339" s="201"/>
    </row>
    <row r="340" spans="2:4" s="202" customFormat="1" x14ac:dyDescent="0.2">
      <c r="B340" s="199"/>
      <c r="C340" s="199"/>
      <c r="D340" s="201"/>
    </row>
    <row r="341" spans="2:4" s="202" customFormat="1" x14ac:dyDescent="0.2">
      <c r="B341" s="199"/>
      <c r="C341" s="199"/>
      <c r="D341" s="201"/>
    </row>
    <row r="342" spans="2:4" s="202" customFormat="1" x14ac:dyDescent="0.2">
      <c r="B342" s="199"/>
      <c r="C342" s="199"/>
      <c r="D342" s="201"/>
    </row>
    <row r="343" spans="2:4" s="202" customFormat="1" x14ac:dyDescent="0.2">
      <c r="B343" s="199"/>
      <c r="C343" s="199"/>
      <c r="D343" s="201"/>
    </row>
    <row r="344" spans="2:4" s="202" customFormat="1" x14ac:dyDescent="0.2">
      <c r="B344" s="199"/>
      <c r="C344" s="199"/>
      <c r="D344" s="201"/>
    </row>
    <row r="345" spans="2:4" s="202" customFormat="1" x14ac:dyDescent="0.2">
      <c r="B345" s="199"/>
      <c r="C345" s="199"/>
      <c r="D345" s="201"/>
    </row>
    <row r="346" spans="2:4" s="202" customFormat="1" x14ac:dyDescent="0.2">
      <c r="B346" s="199"/>
      <c r="C346" s="199"/>
      <c r="D346" s="201"/>
    </row>
    <row r="347" spans="2:4" s="202" customFormat="1" x14ac:dyDescent="0.2">
      <c r="B347" s="199"/>
      <c r="C347" s="199"/>
      <c r="D347" s="201"/>
    </row>
    <row r="348" spans="2:4" s="202" customFormat="1" x14ac:dyDescent="0.2">
      <c r="B348" s="199"/>
      <c r="C348" s="199"/>
      <c r="D348" s="201"/>
    </row>
    <row r="349" spans="2:4" s="202" customFormat="1" x14ac:dyDescent="0.2">
      <c r="B349" s="199"/>
      <c r="C349" s="199"/>
      <c r="D349" s="201"/>
    </row>
    <row r="350" spans="2:4" s="202" customFormat="1" x14ac:dyDescent="0.2">
      <c r="B350" s="199"/>
      <c r="C350" s="199"/>
      <c r="D350" s="201"/>
    </row>
    <row r="351" spans="2:4" s="202" customFormat="1" x14ac:dyDescent="0.2">
      <c r="B351" s="199"/>
      <c r="C351" s="199"/>
      <c r="D351" s="201"/>
    </row>
    <row r="352" spans="2:4" s="202" customFormat="1" x14ac:dyDescent="0.2">
      <c r="B352" s="199"/>
      <c r="C352" s="199"/>
      <c r="D352" s="201"/>
    </row>
    <row r="353" spans="2:4" s="202" customFormat="1" x14ac:dyDescent="0.2">
      <c r="B353" s="199"/>
      <c r="C353" s="199"/>
      <c r="D353" s="201"/>
    </row>
    <row r="354" spans="2:4" s="202" customFormat="1" x14ac:dyDescent="0.2">
      <c r="B354" s="199"/>
      <c r="C354" s="199"/>
      <c r="D354" s="201"/>
    </row>
    <row r="355" spans="2:4" s="202" customFormat="1" x14ac:dyDescent="0.2">
      <c r="B355" s="199"/>
      <c r="C355" s="199"/>
      <c r="D355" s="201"/>
    </row>
    <row r="356" spans="2:4" s="202" customFormat="1" x14ac:dyDescent="0.2">
      <c r="B356" s="199"/>
      <c r="C356" s="199"/>
      <c r="D356" s="201"/>
    </row>
    <row r="357" spans="2:4" s="202" customFormat="1" x14ac:dyDescent="0.2">
      <c r="B357" s="199"/>
      <c r="C357" s="199"/>
      <c r="D357" s="201"/>
    </row>
    <row r="358" spans="2:4" s="202" customFormat="1" x14ac:dyDescent="0.2">
      <c r="B358" s="199"/>
      <c r="C358" s="199"/>
      <c r="D358" s="201"/>
    </row>
    <row r="359" spans="2:4" s="202" customFormat="1" x14ac:dyDescent="0.2">
      <c r="B359" s="199"/>
      <c r="C359" s="199"/>
      <c r="D359" s="201"/>
    </row>
    <row r="360" spans="2:4" s="202" customFormat="1" x14ac:dyDescent="0.2">
      <c r="B360" s="199"/>
      <c r="C360" s="199"/>
      <c r="D360" s="201"/>
    </row>
    <row r="361" spans="2:4" s="202" customFormat="1" x14ac:dyDescent="0.2">
      <c r="B361" s="199"/>
      <c r="C361" s="199"/>
      <c r="D361" s="201"/>
    </row>
    <row r="362" spans="2:4" s="202" customFormat="1" x14ac:dyDescent="0.2">
      <c r="B362" s="199"/>
      <c r="C362" s="199"/>
      <c r="D362" s="201"/>
    </row>
    <row r="363" spans="2:4" s="202" customFormat="1" x14ac:dyDescent="0.2">
      <c r="B363" s="199"/>
      <c r="C363" s="199"/>
      <c r="D363" s="201"/>
    </row>
    <row r="364" spans="2:4" s="202" customFormat="1" x14ac:dyDescent="0.2">
      <c r="B364" s="199"/>
      <c r="C364" s="199"/>
      <c r="D364" s="201"/>
    </row>
    <row r="365" spans="2:4" s="202" customFormat="1" x14ac:dyDescent="0.2">
      <c r="B365" s="199"/>
      <c r="C365" s="199"/>
      <c r="D365" s="201"/>
    </row>
    <row r="366" spans="2:4" s="202" customFormat="1" x14ac:dyDescent="0.2">
      <c r="B366" s="199"/>
      <c r="C366" s="199"/>
      <c r="D366" s="201"/>
    </row>
    <row r="367" spans="2:4" s="202" customFormat="1" x14ac:dyDescent="0.2">
      <c r="B367" s="199"/>
      <c r="C367" s="199"/>
      <c r="D367" s="201"/>
    </row>
    <row r="368" spans="2:4" s="202" customFormat="1" x14ac:dyDescent="0.2">
      <c r="B368" s="199"/>
      <c r="C368" s="199"/>
      <c r="D368" s="201"/>
    </row>
    <row r="369" spans="2:4" s="202" customFormat="1" x14ac:dyDescent="0.2">
      <c r="B369" s="199"/>
      <c r="C369" s="199"/>
      <c r="D369" s="201"/>
    </row>
    <row r="370" spans="2:4" s="202" customFormat="1" x14ac:dyDescent="0.2">
      <c r="B370" s="199"/>
      <c r="C370" s="199"/>
      <c r="D370" s="201"/>
    </row>
    <row r="371" spans="2:4" s="202" customFormat="1" x14ac:dyDescent="0.2">
      <c r="B371" s="199"/>
      <c r="C371" s="199"/>
      <c r="D371" s="201"/>
    </row>
    <row r="372" spans="2:4" s="202" customFormat="1" x14ac:dyDescent="0.2">
      <c r="B372" s="199"/>
      <c r="C372" s="199"/>
      <c r="D372" s="201"/>
    </row>
    <row r="373" spans="2:4" s="202" customFormat="1" x14ac:dyDescent="0.2">
      <c r="B373" s="199"/>
      <c r="C373" s="199"/>
      <c r="D373" s="201"/>
    </row>
    <row r="374" spans="2:4" s="202" customFormat="1" x14ac:dyDescent="0.2">
      <c r="B374" s="199"/>
      <c r="C374" s="199"/>
      <c r="D374" s="201"/>
    </row>
    <row r="375" spans="2:4" s="202" customFormat="1" x14ac:dyDescent="0.2">
      <c r="B375" s="199"/>
      <c r="C375" s="199"/>
      <c r="D375" s="201"/>
    </row>
    <row r="376" spans="2:4" s="202" customFormat="1" x14ac:dyDescent="0.2">
      <c r="B376" s="199"/>
      <c r="C376" s="199"/>
      <c r="D376" s="201"/>
    </row>
    <row r="377" spans="2:4" s="202" customFormat="1" x14ac:dyDescent="0.2">
      <c r="B377" s="199"/>
      <c r="C377" s="199"/>
      <c r="D377" s="201"/>
    </row>
    <row r="378" spans="2:4" s="202" customFormat="1" x14ac:dyDescent="0.2">
      <c r="B378" s="199"/>
      <c r="C378" s="199"/>
      <c r="D378" s="201"/>
    </row>
    <row r="379" spans="2:4" s="202" customFormat="1" x14ac:dyDescent="0.2">
      <c r="B379" s="199"/>
      <c r="C379" s="199"/>
      <c r="D379" s="201"/>
    </row>
    <row r="380" spans="2:4" s="202" customFormat="1" x14ac:dyDescent="0.2">
      <c r="B380" s="199"/>
      <c r="C380" s="199"/>
      <c r="D380" s="201"/>
    </row>
    <row r="381" spans="2:4" s="202" customFormat="1" x14ac:dyDescent="0.2">
      <c r="B381" s="199"/>
      <c r="C381" s="199"/>
      <c r="D381" s="201"/>
    </row>
    <row r="382" spans="2:4" s="202" customFormat="1" x14ac:dyDescent="0.2">
      <c r="B382" s="199"/>
      <c r="C382" s="199"/>
      <c r="D382" s="201"/>
    </row>
    <row r="383" spans="2:4" s="202" customFormat="1" x14ac:dyDescent="0.2">
      <c r="B383" s="199"/>
      <c r="C383" s="199"/>
      <c r="D383" s="201"/>
    </row>
    <row r="384" spans="2:4" s="202" customFormat="1" x14ac:dyDescent="0.2">
      <c r="B384" s="199"/>
      <c r="C384" s="199"/>
      <c r="D384" s="201"/>
    </row>
    <row r="385" spans="2:4" s="202" customFormat="1" x14ac:dyDescent="0.2">
      <c r="B385" s="199"/>
      <c r="C385" s="199"/>
      <c r="D385" s="201"/>
    </row>
    <row r="386" spans="2:4" s="202" customFormat="1" x14ac:dyDescent="0.2">
      <c r="B386" s="199"/>
      <c r="C386" s="199"/>
      <c r="D386" s="201"/>
    </row>
    <row r="387" spans="2:4" s="202" customFormat="1" x14ac:dyDescent="0.2">
      <c r="B387" s="199"/>
      <c r="C387" s="199"/>
      <c r="D387" s="201"/>
    </row>
    <row r="388" spans="2:4" s="202" customFormat="1" x14ac:dyDescent="0.2">
      <c r="B388" s="199"/>
      <c r="C388" s="199"/>
      <c r="D388" s="201"/>
    </row>
    <row r="389" spans="2:4" s="202" customFormat="1" x14ac:dyDescent="0.2">
      <c r="B389" s="199"/>
      <c r="C389" s="199"/>
      <c r="D389" s="201"/>
    </row>
    <row r="390" spans="2:4" s="202" customFormat="1" x14ac:dyDescent="0.2">
      <c r="B390" s="199"/>
      <c r="C390" s="199"/>
      <c r="D390" s="201"/>
    </row>
    <row r="391" spans="2:4" s="202" customFormat="1" x14ac:dyDescent="0.2">
      <c r="B391" s="199"/>
      <c r="C391" s="199"/>
      <c r="D391" s="201"/>
    </row>
    <row r="392" spans="2:4" s="202" customFormat="1" x14ac:dyDescent="0.2">
      <c r="B392" s="199"/>
      <c r="C392" s="199"/>
      <c r="D392" s="201"/>
    </row>
    <row r="393" spans="2:4" s="202" customFormat="1" x14ac:dyDescent="0.2">
      <c r="B393" s="199"/>
      <c r="C393" s="199"/>
      <c r="D393" s="201"/>
    </row>
    <row r="394" spans="2:4" s="202" customFormat="1" x14ac:dyDescent="0.2">
      <c r="B394" s="199"/>
      <c r="C394" s="199"/>
      <c r="D394" s="201"/>
    </row>
    <row r="395" spans="2:4" s="202" customFormat="1" x14ac:dyDescent="0.2">
      <c r="B395" s="199"/>
      <c r="C395" s="199"/>
      <c r="D395" s="201"/>
    </row>
    <row r="396" spans="2:4" s="202" customFormat="1" x14ac:dyDescent="0.2">
      <c r="B396" s="199"/>
      <c r="C396" s="199"/>
      <c r="D396" s="201"/>
    </row>
    <row r="397" spans="2:4" s="202" customFormat="1" x14ac:dyDescent="0.2">
      <c r="B397" s="199"/>
      <c r="C397" s="199"/>
      <c r="D397" s="201"/>
    </row>
    <row r="398" spans="2:4" s="202" customFormat="1" x14ac:dyDescent="0.2">
      <c r="B398" s="199"/>
      <c r="C398" s="199"/>
      <c r="D398" s="201"/>
    </row>
    <row r="399" spans="2:4" s="202" customFormat="1" x14ac:dyDescent="0.2">
      <c r="B399" s="199"/>
      <c r="C399" s="199"/>
      <c r="D399" s="201"/>
    </row>
    <row r="400" spans="2:4" s="202" customFormat="1" x14ac:dyDescent="0.2">
      <c r="B400" s="199"/>
      <c r="C400" s="199"/>
      <c r="D400" s="201"/>
    </row>
    <row r="401" spans="2:4" s="202" customFormat="1" x14ac:dyDescent="0.2">
      <c r="B401" s="199"/>
      <c r="C401" s="199"/>
      <c r="D401" s="201"/>
    </row>
    <row r="402" spans="2:4" s="202" customFormat="1" x14ac:dyDescent="0.2">
      <c r="B402" s="199"/>
      <c r="C402" s="199"/>
      <c r="D402" s="201"/>
    </row>
    <row r="403" spans="2:4" s="202" customFormat="1" x14ac:dyDescent="0.2">
      <c r="B403" s="199"/>
      <c r="C403" s="199"/>
      <c r="D403" s="201"/>
    </row>
    <row r="404" spans="2:4" s="202" customFormat="1" x14ac:dyDescent="0.2">
      <c r="B404" s="199"/>
      <c r="C404" s="199"/>
      <c r="D404" s="201"/>
    </row>
    <row r="405" spans="2:4" s="202" customFormat="1" x14ac:dyDescent="0.2">
      <c r="B405" s="199"/>
      <c r="C405" s="199"/>
      <c r="D405" s="201"/>
    </row>
    <row r="406" spans="2:4" s="202" customFormat="1" x14ac:dyDescent="0.2">
      <c r="B406" s="199"/>
      <c r="C406" s="199"/>
      <c r="D406" s="201"/>
    </row>
    <row r="407" spans="2:4" s="202" customFormat="1" x14ac:dyDescent="0.2">
      <c r="B407" s="199"/>
      <c r="C407" s="199"/>
      <c r="D407" s="201"/>
    </row>
    <row r="408" spans="2:4" s="202" customFormat="1" x14ac:dyDescent="0.2">
      <c r="B408" s="199"/>
      <c r="C408" s="199"/>
      <c r="D408" s="201"/>
    </row>
    <row r="409" spans="2:4" s="202" customFormat="1" x14ac:dyDescent="0.2">
      <c r="B409" s="199"/>
      <c r="C409" s="199"/>
      <c r="D409" s="201"/>
    </row>
    <row r="410" spans="2:4" s="202" customFormat="1" x14ac:dyDescent="0.2">
      <c r="B410" s="199"/>
      <c r="C410" s="199"/>
      <c r="D410" s="201"/>
    </row>
    <row r="411" spans="2:4" s="202" customFormat="1" x14ac:dyDescent="0.2">
      <c r="B411" s="199"/>
      <c r="C411" s="199"/>
      <c r="D411" s="201"/>
    </row>
    <row r="412" spans="2:4" s="202" customFormat="1" x14ac:dyDescent="0.2">
      <c r="B412" s="199"/>
      <c r="C412" s="199"/>
      <c r="D412" s="201"/>
    </row>
    <row r="413" spans="2:4" s="202" customFormat="1" x14ac:dyDescent="0.2">
      <c r="B413" s="199"/>
      <c r="C413" s="199"/>
      <c r="D413" s="201"/>
    </row>
    <row r="414" spans="2:4" s="202" customFormat="1" x14ac:dyDescent="0.2">
      <c r="B414" s="199"/>
      <c r="C414" s="199"/>
      <c r="D414" s="201"/>
    </row>
    <row r="415" spans="2:4" s="202" customFormat="1" x14ac:dyDescent="0.2">
      <c r="B415" s="199"/>
      <c r="C415" s="199"/>
      <c r="D415" s="201"/>
    </row>
    <row r="416" spans="2:4" s="202" customFormat="1" x14ac:dyDescent="0.2">
      <c r="B416" s="199"/>
      <c r="C416" s="199"/>
      <c r="D416" s="201"/>
    </row>
    <row r="417" spans="2:4" s="202" customFormat="1" x14ac:dyDescent="0.2">
      <c r="B417" s="199"/>
      <c r="C417" s="199"/>
      <c r="D417" s="201"/>
    </row>
    <row r="418" spans="2:4" s="202" customFormat="1" x14ac:dyDescent="0.2">
      <c r="B418" s="199"/>
      <c r="C418" s="199"/>
      <c r="D418" s="201"/>
    </row>
    <row r="419" spans="2:4" s="202" customFormat="1" x14ac:dyDescent="0.2">
      <c r="B419" s="199"/>
      <c r="C419" s="199"/>
      <c r="D419" s="201"/>
    </row>
    <row r="420" spans="2:4" s="202" customFormat="1" x14ac:dyDescent="0.2">
      <c r="B420" s="199"/>
      <c r="C420" s="199"/>
      <c r="D420" s="201"/>
    </row>
    <row r="421" spans="2:4" s="202" customFormat="1" x14ac:dyDescent="0.2">
      <c r="B421" s="199"/>
      <c r="C421" s="199"/>
      <c r="D421" s="201"/>
    </row>
    <row r="422" spans="2:4" s="202" customFormat="1" x14ac:dyDescent="0.2">
      <c r="B422" s="199"/>
      <c r="C422" s="199"/>
      <c r="D422" s="201"/>
    </row>
    <row r="423" spans="2:4" s="202" customFormat="1" x14ac:dyDescent="0.2">
      <c r="B423" s="199"/>
      <c r="C423" s="199"/>
      <c r="D423" s="201"/>
    </row>
    <row r="424" spans="2:4" s="202" customFormat="1" x14ac:dyDescent="0.2">
      <c r="B424" s="199"/>
      <c r="C424" s="199"/>
      <c r="D424" s="201"/>
    </row>
    <row r="425" spans="2:4" s="202" customFormat="1" x14ac:dyDescent="0.2">
      <c r="B425" s="199"/>
      <c r="C425" s="199"/>
      <c r="D425" s="201"/>
    </row>
    <row r="426" spans="2:4" s="202" customFormat="1" x14ac:dyDescent="0.2">
      <c r="B426" s="199"/>
      <c r="C426" s="199"/>
      <c r="D426" s="201"/>
    </row>
    <row r="427" spans="2:4" s="202" customFormat="1" x14ac:dyDescent="0.2">
      <c r="B427" s="199"/>
      <c r="C427" s="199"/>
      <c r="D427" s="201"/>
    </row>
    <row r="428" spans="2:4" s="202" customFormat="1" x14ac:dyDescent="0.2">
      <c r="B428" s="199"/>
      <c r="C428" s="199"/>
      <c r="D428" s="201"/>
    </row>
    <row r="429" spans="2:4" s="202" customFormat="1" x14ac:dyDescent="0.2">
      <c r="B429" s="199"/>
      <c r="C429" s="199"/>
      <c r="D429" s="201"/>
    </row>
    <row r="430" spans="2:4" s="202" customFormat="1" x14ac:dyDescent="0.2">
      <c r="B430" s="199"/>
      <c r="C430" s="199"/>
      <c r="D430" s="201"/>
    </row>
    <row r="431" spans="2:4" s="202" customFormat="1" x14ac:dyDescent="0.2">
      <c r="B431" s="199"/>
      <c r="C431" s="199"/>
      <c r="D431" s="201"/>
    </row>
    <row r="432" spans="2:4" s="202" customFormat="1" x14ac:dyDescent="0.2">
      <c r="B432" s="199"/>
      <c r="C432" s="199"/>
      <c r="D432" s="201"/>
    </row>
    <row r="433" spans="2:4" s="202" customFormat="1" x14ac:dyDescent="0.2">
      <c r="B433" s="199"/>
      <c r="C433" s="199"/>
      <c r="D433" s="201"/>
    </row>
    <row r="434" spans="2:4" s="202" customFormat="1" x14ac:dyDescent="0.2">
      <c r="B434" s="199"/>
      <c r="C434" s="199"/>
      <c r="D434" s="201"/>
    </row>
    <row r="435" spans="2:4" s="202" customFormat="1" x14ac:dyDescent="0.2">
      <c r="B435" s="199"/>
      <c r="C435" s="199"/>
      <c r="D435" s="201"/>
    </row>
    <row r="436" spans="2:4" s="202" customFormat="1" x14ac:dyDescent="0.2">
      <c r="B436" s="199"/>
      <c r="C436" s="199"/>
      <c r="D436" s="201"/>
    </row>
    <row r="437" spans="2:4" s="202" customFormat="1" x14ac:dyDescent="0.2">
      <c r="B437" s="199"/>
      <c r="C437" s="199"/>
      <c r="D437" s="201"/>
    </row>
    <row r="438" spans="2:4" s="202" customFormat="1" x14ac:dyDescent="0.2">
      <c r="B438" s="199"/>
      <c r="C438" s="199"/>
      <c r="D438" s="201"/>
    </row>
    <row r="439" spans="2:4" s="202" customFormat="1" x14ac:dyDescent="0.2">
      <c r="B439" s="199"/>
      <c r="C439" s="199"/>
      <c r="D439" s="201"/>
    </row>
    <row r="440" spans="2:4" s="202" customFormat="1" x14ac:dyDescent="0.2">
      <c r="B440" s="199"/>
      <c r="C440" s="199"/>
      <c r="D440" s="201"/>
    </row>
    <row r="441" spans="2:4" s="202" customFormat="1" x14ac:dyDescent="0.2">
      <c r="B441" s="199"/>
      <c r="C441" s="199"/>
      <c r="D441" s="201"/>
    </row>
    <row r="442" spans="2:4" s="202" customFormat="1" x14ac:dyDescent="0.2">
      <c r="B442" s="199"/>
      <c r="C442" s="199"/>
      <c r="D442" s="201"/>
    </row>
    <row r="443" spans="2:4" s="202" customFormat="1" x14ac:dyDescent="0.2">
      <c r="B443" s="199"/>
      <c r="C443" s="199"/>
      <c r="D443" s="201"/>
    </row>
    <row r="444" spans="2:4" s="202" customFormat="1" x14ac:dyDescent="0.2">
      <c r="B444" s="199"/>
      <c r="C444" s="199"/>
      <c r="D444" s="201"/>
    </row>
    <row r="445" spans="2:4" s="202" customFormat="1" x14ac:dyDescent="0.2">
      <c r="B445" s="199"/>
      <c r="C445" s="199"/>
      <c r="D445" s="201"/>
    </row>
    <row r="446" spans="2:4" s="202" customFormat="1" x14ac:dyDescent="0.2">
      <c r="B446" s="199"/>
      <c r="C446" s="199"/>
      <c r="D446" s="201"/>
    </row>
    <row r="447" spans="2:4" s="202" customFormat="1" x14ac:dyDescent="0.2">
      <c r="B447" s="199"/>
      <c r="C447" s="199"/>
      <c r="D447" s="201"/>
    </row>
    <row r="448" spans="2:4" s="202" customFormat="1" x14ac:dyDescent="0.2">
      <c r="B448" s="199"/>
      <c r="C448" s="199"/>
      <c r="D448" s="201"/>
    </row>
    <row r="449" spans="2:4" s="202" customFormat="1" x14ac:dyDescent="0.2">
      <c r="B449" s="199"/>
      <c r="C449" s="199"/>
      <c r="D449" s="201"/>
    </row>
    <row r="450" spans="2:4" s="202" customFormat="1" x14ac:dyDescent="0.2">
      <c r="B450" s="199"/>
      <c r="C450" s="199"/>
      <c r="D450" s="201"/>
    </row>
    <row r="451" spans="2:4" s="202" customFormat="1" x14ac:dyDescent="0.2">
      <c r="B451" s="199"/>
      <c r="C451" s="199"/>
      <c r="D451" s="201"/>
    </row>
    <row r="452" spans="2:4" s="202" customFormat="1" x14ac:dyDescent="0.2">
      <c r="B452" s="199"/>
      <c r="C452" s="199"/>
      <c r="D452" s="201"/>
    </row>
    <row r="453" spans="2:4" s="202" customFormat="1" x14ac:dyDescent="0.2">
      <c r="B453" s="199"/>
      <c r="C453" s="199"/>
      <c r="D453" s="201"/>
    </row>
    <row r="454" spans="2:4" s="202" customFormat="1" x14ac:dyDescent="0.2">
      <c r="B454" s="199"/>
      <c r="C454" s="199"/>
      <c r="D454" s="201"/>
    </row>
    <row r="455" spans="2:4" s="202" customFormat="1" x14ac:dyDescent="0.2">
      <c r="B455" s="199"/>
      <c r="C455" s="199"/>
      <c r="D455" s="201"/>
    </row>
    <row r="456" spans="2:4" s="202" customFormat="1" x14ac:dyDescent="0.2">
      <c r="B456" s="199"/>
      <c r="C456" s="199"/>
      <c r="D456" s="201"/>
    </row>
    <row r="457" spans="2:4" s="202" customFormat="1" x14ac:dyDescent="0.2">
      <c r="B457" s="199"/>
      <c r="C457" s="199"/>
      <c r="D457" s="201"/>
    </row>
    <row r="458" spans="2:4" s="202" customFormat="1" x14ac:dyDescent="0.2">
      <c r="B458" s="199"/>
      <c r="C458" s="199"/>
      <c r="D458" s="201"/>
    </row>
    <row r="459" spans="2:4" s="202" customFormat="1" x14ac:dyDescent="0.2">
      <c r="B459" s="199"/>
      <c r="C459" s="199"/>
      <c r="D459" s="201"/>
    </row>
    <row r="460" spans="2:4" s="202" customFormat="1" x14ac:dyDescent="0.2">
      <c r="B460" s="199"/>
      <c r="C460" s="199"/>
      <c r="D460" s="201"/>
    </row>
    <row r="461" spans="2:4" s="202" customFormat="1" x14ac:dyDescent="0.2">
      <c r="B461" s="199"/>
      <c r="C461" s="199"/>
      <c r="D461" s="201"/>
    </row>
    <row r="462" spans="2:4" s="202" customFormat="1" x14ac:dyDescent="0.2">
      <c r="B462" s="199"/>
      <c r="C462" s="199"/>
      <c r="D462" s="201"/>
    </row>
    <row r="463" spans="2:4" s="202" customFormat="1" x14ac:dyDescent="0.2">
      <c r="B463" s="199"/>
      <c r="C463" s="199"/>
      <c r="D463" s="201"/>
    </row>
    <row r="464" spans="2:4" s="202" customFormat="1" x14ac:dyDescent="0.2">
      <c r="B464" s="199"/>
      <c r="C464" s="199"/>
      <c r="D464" s="201"/>
    </row>
    <row r="465" spans="2:4" s="202" customFormat="1" x14ac:dyDescent="0.2">
      <c r="B465" s="199"/>
      <c r="C465" s="199"/>
      <c r="D465" s="201"/>
    </row>
    <row r="466" spans="2:4" s="202" customFormat="1" x14ac:dyDescent="0.2">
      <c r="B466" s="199"/>
      <c r="C466" s="199"/>
      <c r="D466" s="201"/>
    </row>
    <row r="467" spans="2:4" s="202" customFormat="1" x14ac:dyDescent="0.2">
      <c r="B467" s="199"/>
      <c r="C467" s="199"/>
      <c r="D467" s="201"/>
    </row>
    <row r="468" spans="2:4" s="202" customFormat="1" x14ac:dyDescent="0.2">
      <c r="B468" s="199"/>
      <c r="C468" s="199"/>
      <c r="D468" s="201"/>
    </row>
    <row r="469" spans="2:4" s="202" customFormat="1" x14ac:dyDescent="0.2">
      <c r="B469" s="199"/>
      <c r="C469" s="199"/>
      <c r="D469" s="201"/>
    </row>
    <row r="470" spans="2:4" s="202" customFormat="1" x14ac:dyDescent="0.2">
      <c r="B470" s="199"/>
      <c r="C470" s="199"/>
      <c r="D470" s="201"/>
    </row>
    <row r="471" spans="2:4" s="202" customFormat="1" x14ac:dyDescent="0.2">
      <c r="B471" s="199"/>
      <c r="C471" s="199"/>
      <c r="D471" s="201"/>
    </row>
    <row r="472" spans="2:4" s="202" customFormat="1" x14ac:dyDescent="0.2">
      <c r="B472" s="199"/>
      <c r="C472" s="199"/>
      <c r="D472" s="201"/>
    </row>
    <row r="473" spans="2:4" s="202" customFormat="1" x14ac:dyDescent="0.2">
      <c r="B473" s="199"/>
      <c r="C473" s="199"/>
      <c r="D473" s="201"/>
    </row>
    <row r="474" spans="2:4" s="202" customFormat="1" x14ac:dyDescent="0.2">
      <c r="B474" s="199"/>
      <c r="C474" s="199"/>
      <c r="D474" s="201"/>
    </row>
    <row r="475" spans="2:4" s="202" customFormat="1" x14ac:dyDescent="0.2">
      <c r="B475" s="199"/>
      <c r="C475" s="199"/>
      <c r="D475" s="201"/>
    </row>
    <row r="476" spans="2:4" s="202" customFormat="1" x14ac:dyDescent="0.2">
      <c r="B476" s="199"/>
      <c r="C476" s="199"/>
      <c r="D476" s="201"/>
    </row>
    <row r="477" spans="2:4" s="202" customFormat="1" x14ac:dyDescent="0.2">
      <c r="B477" s="199"/>
      <c r="C477" s="199"/>
      <c r="D477" s="201"/>
    </row>
    <row r="478" spans="2:4" s="202" customFormat="1" x14ac:dyDescent="0.2">
      <c r="B478" s="199"/>
      <c r="C478" s="199"/>
      <c r="D478" s="201"/>
    </row>
    <row r="479" spans="2:4" s="202" customFormat="1" x14ac:dyDescent="0.2">
      <c r="B479" s="199"/>
      <c r="C479" s="199"/>
      <c r="D479" s="201"/>
    </row>
    <row r="480" spans="2:4" s="202" customFormat="1" x14ac:dyDescent="0.2">
      <c r="B480" s="199"/>
      <c r="C480" s="199"/>
      <c r="D480" s="201"/>
    </row>
    <row r="481" spans="2:4" s="202" customFormat="1" x14ac:dyDescent="0.2">
      <c r="B481" s="199"/>
      <c r="C481" s="199"/>
      <c r="D481" s="201"/>
    </row>
    <row r="482" spans="2:4" s="202" customFormat="1" x14ac:dyDescent="0.2">
      <c r="B482" s="199"/>
      <c r="C482" s="199"/>
      <c r="D482" s="201"/>
    </row>
    <row r="483" spans="2:4" s="202" customFormat="1" x14ac:dyDescent="0.2">
      <c r="B483" s="199"/>
      <c r="C483" s="199"/>
      <c r="D483" s="201"/>
    </row>
    <row r="484" spans="2:4" s="202" customFormat="1" x14ac:dyDescent="0.2">
      <c r="B484" s="199"/>
      <c r="C484" s="199"/>
      <c r="D484" s="201"/>
    </row>
    <row r="485" spans="2:4" s="202" customFormat="1" x14ac:dyDescent="0.2">
      <c r="B485" s="199"/>
      <c r="C485" s="199"/>
      <c r="D485" s="201"/>
    </row>
    <row r="486" spans="2:4" s="202" customFormat="1" x14ac:dyDescent="0.2">
      <c r="B486" s="199"/>
      <c r="C486" s="199"/>
      <c r="D486" s="201"/>
    </row>
    <row r="487" spans="2:4" s="202" customFormat="1" x14ac:dyDescent="0.2">
      <c r="B487" s="199"/>
      <c r="C487" s="199"/>
      <c r="D487" s="201"/>
    </row>
    <row r="488" spans="2:4" s="202" customFormat="1" x14ac:dyDescent="0.2">
      <c r="B488" s="199"/>
      <c r="C488" s="199"/>
      <c r="D488" s="201"/>
    </row>
    <row r="489" spans="2:4" s="202" customFormat="1" x14ac:dyDescent="0.2">
      <c r="B489" s="199"/>
      <c r="C489" s="199"/>
      <c r="D489" s="201"/>
    </row>
    <row r="490" spans="2:4" s="202" customFormat="1" x14ac:dyDescent="0.2">
      <c r="B490" s="199"/>
      <c r="C490" s="199"/>
      <c r="D490" s="201"/>
    </row>
    <row r="491" spans="2:4" s="202" customFormat="1" x14ac:dyDescent="0.2">
      <c r="B491" s="199"/>
      <c r="C491" s="199"/>
      <c r="D491" s="201"/>
    </row>
    <row r="492" spans="2:4" s="202" customFormat="1" x14ac:dyDescent="0.2">
      <c r="B492" s="199"/>
      <c r="C492" s="199"/>
      <c r="D492" s="201"/>
    </row>
    <row r="493" spans="2:4" s="202" customFormat="1" x14ac:dyDescent="0.2">
      <c r="B493" s="199"/>
      <c r="C493" s="199"/>
      <c r="D493" s="201"/>
    </row>
    <row r="494" spans="2:4" s="202" customFormat="1" x14ac:dyDescent="0.2">
      <c r="B494" s="199"/>
      <c r="C494" s="199"/>
      <c r="D494" s="201"/>
    </row>
    <row r="495" spans="2:4" s="202" customFormat="1" x14ac:dyDescent="0.2">
      <c r="B495" s="199"/>
      <c r="C495" s="199"/>
      <c r="D495" s="201"/>
    </row>
    <row r="496" spans="2:4" s="202" customFormat="1" x14ac:dyDescent="0.2">
      <c r="B496" s="199"/>
      <c r="C496" s="199"/>
      <c r="D496" s="201"/>
    </row>
    <row r="497" spans="2:4" s="202" customFormat="1" x14ac:dyDescent="0.2">
      <c r="B497" s="199"/>
      <c r="C497" s="199"/>
      <c r="D497" s="201"/>
    </row>
    <row r="498" spans="2:4" s="202" customFormat="1" x14ac:dyDescent="0.2">
      <c r="B498" s="199"/>
      <c r="C498" s="199"/>
      <c r="D498" s="201"/>
    </row>
    <row r="499" spans="2:4" s="202" customFormat="1" x14ac:dyDescent="0.2">
      <c r="B499" s="199"/>
      <c r="C499" s="199"/>
      <c r="D499" s="201"/>
    </row>
    <row r="500" spans="2:4" s="202" customFormat="1" x14ac:dyDescent="0.2">
      <c r="B500" s="199"/>
      <c r="C500" s="199"/>
      <c r="D500" s="201"/>
    </row>
    <row r="501" spans="2:4" s="202" customFormat="1" x14ac:dyDescent="0.2">
      <c r="B501" s="199"/>
      <c r="C501" s="199"/>
      <c r="D501" s="201"/>
    </row>
    <row r="502" spans="2:4" s="202" customFormat="1" x14ac:dyDescent="0.2">
      <c r="B502" s="199"/>
      <c r="C502" s="199"/>
      <c r="D502" s="201"/>
    </row>
    <row r="503" spans="2:4" s="202" customFormat="1" x14ac:dyDescent="0.2">
      <c r="B503" s="199"/>
      <c r="C503" s="199"/>
      <c r="D503" s="201"/>
    </row>
    <row r="504" spans="2:4" s="202" customFormat="1" x14ac:dyDescent="0.2">
      <c r="B504" s="199"/>
      <c r="C504" s="199"/>
      <c r="D504" s="201"/>
    </row>
    <row r="505" spans="2:4" s="202" customFormat="1" x14ac:dyDescent="0.2">
      <c r="B505" s="199"/>
      <c r="C505" s="199"/>
      <c r="D505" s="201"/>
    </row>
    <row r="506" spans="2:4" s="202" customFormat="1" x14ac:dyDescent="0.2">
      <c r="B506" s="199"/>
      <c r="C506" s="199"/>
      <c r="D506" s="201"/>
    </row>
    <row r="507" spans="2:4" s="202" customFormat="1" x14ac:dyDescent="0.2">
      <c r="B507" s="199"/>
      <c r="C507" s="199"/>
      <c r="D507" s="201"/>
    </row>
    <row r="508" spans="2:4" s="202" customFormat="1" x14ac:dyDescent="0.2">
      <c r="B508" s="199"/>
      <c r="C508" s="199"/>
      <c r="D508" s="201"/>
    </row>
    <row r="509" spans="2:4" s="202" customFormat="1" x14ac:dyDescent="0.2">
      <c r="B509" s="199"/>
      <c r="C509" s="199"/>
      <c r="D509" s="201"/>
    </row>
    <row r="510" spans="2:4" s="202" customFormat="1" x14ac:dyDescent="0.2">
      <c r="B510" s="199"/>
      <c r="C510" s="199"/>
      <c r="D510" s="201"/>
    </row>
    <row r="511" spans="2:4" s="202" customFormat="1" x14ac:dyDescent="0.2">
      <c r="B511" s="199"/>
      <c r="C511" s="199"/>
      <c r="D511" s="201"/>
    </row>
    <row r="512" spans="2:4" s="202" customFormat="1" x14ac:dyDescent="0.2">
      <c r="B512" s="199"/>
      <c r="C512" s="199"/>
      <c r="D512" s="201"/>
    </row>
    <row r="513" spans="2:4" s="202" customFormat="1" x14ac:dyDescent="0.2">
      <c r="B513" s="199"/>
      <c r="C513" s="199"/>
      <c r="D513" s="201"/>
    </row>
    <row r="514" spans="2:4" s="202" customFormat="1" x14ac:dyDescent="0.2">
      <c r="B514" s="199"/>
      <c r="C514" s="199"/>
      <c r="D514" s="201"/>
    </row>
    <row r="515" spans="2:4" s="202" customFormat="1" x14ac:dyDescent="0.2">
      <c r="B515" s="199"/>
      <c r="C515" s="199"/>
      <c r="D515" s="201"/>
    </row>
    <row r="516" spans="2:4" s="202" customFormat="1" x14ac:dyDescent="0.2">
      <c r="B516" s="199"/>
      <c r="C516" s="199"/>
      <c r="D516" s="201"/>
    </row>
    <row r="517" spans="2:4" s="202" customFormat="1" x14ac:dyDescent="0.2">
      <c r="B517" s="199"/>
      <c r="C517" s="199"/>
      <c r="D517" s="201"/>
    </row>
    <row r="518" spans="2:4" s="202" customFormat="1" x14ac:dyDescent="0.2">
      <c r="B518" s="199"/>
      <c r="C518" s="199"/>
      <c r="D518" s="201"/>
    </row>
    <row r="519" spans="2:4" s="202" customFormat="1" x14ac:dyDescent="0.2">
      <c r="B519" s="199"/>
      <c r="C519" s="199"/>
      <c r="D519" s="201"/>
    </row>
    <row r="520" spans="2:4" s="202" customFormat="1" x14ac:dyDescent="0.2">
      <c r="B520" s="199"/>
      <c r="C520" s="199"/>
      <c r="D520" s="201"/>
    </row>
    <row r="521" spans="2:4" s="202" customFormat="1" x14ac:dyDescent="0.2">
      <c r="B521" s="199"/>
      <c r="C521" s="199"/>
      <c r="D521" s="201"/>
    </row>
    <row r="522" spans="2:4" s="202" customFormat="1" x14ac:dyDescent="0.2">
      <c r="B522" s="199"/>
      <c r="C522" s="199"/>
      <c r="D522" s="201"/>
    </row>
    <row r="523" spans="2:4" s="202" customFormat="1" x14ac:dyDescent="0.2">
      <c r="B523" s="199"/>
      <c r="C523" s="199"/>
      <c r="D523" s="201"/>
    </row>
    <row r="524" spans="2:4" s="202" customFormat="1" x14ac:dyDescent="0.2">
      <c r="B524" s="199"/>
      <c r="C524" s="199"/>
      <c r="D524" s="201"/>
    </row>
    <row r="525" spans="2:4" s="202" customFormat="1" x14ac:dyDescent="0.2">
      <c r="B525" s="199"/>
      <c r="C525" s="199"/>
      <c r="D525" s="201"/>
    </row>
    <row r="526" spans="2:4" s="202" customFormat="1" x14ac:dyDescent="0.2">
      <c r="B526" s="199"/>
      <c r="C526" s="199"/>
      <c r="D526" s="201"/>
    </row>
    <row r="527" spans="2:4" s="202" customFormat="1" x14ac:dyDescent="0.2">
      <c r="B527" s="199"/>
      <c r="C527" s="199"/>
      <c r="D527" s="201"/>
    </row>
    <row r="528" spans="2:4" s="202" customFormat="1" x14ac:dyDescent="0.2">
      <c r="B528" s="199"/>
      <c r="C528" s="199"/>
      <c r="D528" s="201"/>
    </row>
    <row r="529" spans="2:4" s="202" customFormat="1" x14ac:dyDescent="0.2">
      <c r="B529" s="199"/>
      <c r="C529" s="199"/>
      <c r="D529" s="201"/>
    </row>
    <row r="530" spans="2:4" s="202" customFormat="1" x14ac:dyDescent="0.2">
      <c r="B530" s="199"/>
      <c r="C530" s="199"/>
      <c r="D530" s="201"/>
    </row>
    <row r="531" spans="2:4" s="202" customFormat="1" x14ac:dyDescent="0.2">
      <c r="B531" s="199"/>
      <c r="C531" s="199"/>
      <c r="D531" s="201"/>
    </row>
    <row r="532" spans="2:4" s="202" customFormat="1" x14ac:dyDescent="0.2">
      <c r="B532" s="199"/>
      <c r="C532" s="199"/>
      <c r="D532" s="201"/>
    </row>
    <row r="533" spans="2:4" s="202" customFormat="1" x14ac:dyDescent="0.2">
      <c r="B533" s="199"/>
      <c r="C533" s="199"/>
      <c r="D533" s="201"/>
    </row>
    <row r="534" spans="2:4" s="202" customFormat="1" x14ac:dyDescent="0.2">
      <c r="B534" s="199"/>
      <c r="C534" s="199"/>
      <c r="D534" s="201"/>
    </row>
    <row r="535" spans="2:4" s="202" customFormat="1" x14ac:dyDescent="0.2">
      <c r="B535" s="199"/>
      <c r="C535" s="199"/>
      <c r="D535" s="201"/>
    </row>
    <row r="536" spans="2:4" s="202" customFormat="1" x14ac:dyDescent="0.2">
      <c r="B536" s="199"/>
      <c r="C536" s="199"/>
      <c r="D536" s="201"/>
    </row>
    <row r="537" spans="2:4" s="202" customFormat="1" x14ac:dyDescent="0.2">
      <c r="B537" s="199"/>
      <c r="C537" s="199"/>
      <c r="D537" s="201"/>
    </row>
    <row r="538" spans="2:4" s="202" customFormat="1" x14ac:dyDescent="0.2">
      <c r="B538" s="199"/>
      <c r="C538" s="199"/>
      <c r="D538" s="201"/>
    </row>
    <row r="539" spans="2:4" s="202" customFormat="1" x14ac:dyDescent="0.2">
      <c r="B539" s="199"/>
      <c r="C539" s="199"/>
      <c r="D539" s="201"/>
    </row>
    <row r="540" spans="2:4" s="202" customFormat="1" x14ac:dyDescent="0.2">
      <c r="B540" s="199"/>
      <c r="C540" s="199"/>
      <c r="D540" s="201"/>
    </row>
    <row r="541" spans="2:4" s="202" customFormat="1" x14ac:dyDescent="0.2">
      <c r="B541" s="199"/>
      <c r="C541" s="199"/>
      <c r="D541" s="201"/>
    </row>
    <row r="542" spans="2:4" s="202" customFormat="1" x14ac:dyDescent="0.2">
      <c r="B542" s="199"/>
      <c r="C542" s="199"/>
      <c r="D542" s="201"/>
    </row>
    <row r="543" spans="2:4" s="202" customFormat="1" x14ac:dyDescent="0.2">
      <c r="B543" s="199"/>
      <c r="C543" s="199"/>
      <c r="D543" s="201"/>
    </row>
    <row r="544" spans="2:4" s="202" customFormat="1" x14ac:dyDescent="0.2">
      <c r="B544" s="199"/>
      <c r="C544" s="199"/>
      <c r="D544" s="201"/>
    </row>
    <row r="545" spans="2:4" s="202" customFormat="1" x14ac:dyDescent="0.2">
      <c r="B545" s="199"/>
      <c r="C545" s="199"/>
      <c r="D545" s="201"/>
    </row>
    <row r="546" spans="2:4" s="202" customFormat="1" x14ac:dyDescent="0.2">
      <c r="B546" s="199"/>
      <c r="C546" s="199"/>
      <c r="D546" s="201"/>
    </row>
    <row r="547" spans="2:4" s="202" customFormat="1" x14ac:dyDescent="0.2">
      <c r="B547" s="199"/>
      <c r="C547" s="199"/>
      <c r="D547" s="201"/>
    </row>
    <row r="548" spans="2:4" s="202" customFormat="1" x14ac:dyDescent="0.2">
      <c r="B548" s="199"/>
      <c r="C548" s="199"/>
      <c r="D548" s="201"/>
    </row>
    <row r="549" spans="2:4" s="202" customFormat="1" x14ac:dyDescent="0.2">
      <c r="B549" s="199"/>
      <c r="C549" s="199"/>
      <c r="D549" s="201"/>
    </row>
    <row r="550" spans="2:4" s="202" customFormat="1" x14ac:dyDescent="0.2">
      <c r="B550" s="199"/>
      <c r="C550" s="199"/>
      <c r="D550" s="201"/>
    </row>
    <row r="551" spans="2:4" s="202" customFormat="1" x14ac:dyDescent="0.2">
      <c r="B551" s="199"/>
      <c r="C551" s="199"/>
      <c r="D551" s="201"/>
    </row>
    <row r="552" spans="2:4" s="202" customFormat="1" x14ac:dyDescent="0.2">
      <c r="B552" s="199"/>
      <c r="C552" s="199"/>
      <c r="D552" s="201"/>
    </row>
    <row r="553" spans="2:4" s="202" customFormat="1" x14ac:dyDescent="0.2">
      <c r="B553" s="199"/>
      <c r="C553" s="199"/>
      <c r="D553" s="201"/>
    </row>
    <row r="554" spans="2:4" s="202" customFormat="1" x14ac:dyDescent="0.2">
      <c r="B554" s="199"/>
      <c r="C554" s="199"/>
      <c r="D554" s="201"/>
    </row>
    <row r="555" spans="2:4" s="202" customFormat="1" x14ac:dyDescent="0.2">
      <c r="B555" s="199"/>
      <c r="C555" s="199"/>
      <c r="D555" s="201"/>
    </row>
    <row r="556" spans="2:4" s="202" customFormat="1" x14ac:dyDescent="0.2">
      <c r="B556" s="199"/>
      <c r="C556" s="199"/>
      <c r="D556" s="201"/>
    </row>
    <row r="557" spans="2:4" s="202" customFormat="1" x14ac:dyDescent="0.2">
      <c r="B557" s="199"/>
      <c r="C557" s="199"/>
      <c r="D557" s="201"/>
    </row>
    <row r="558" spans="2:4" s="202" customFormat="1" x14ac:dyDescent="0.2">
      <c r="B558" s="199"/>
      <c r="C558" s="199"/>
      <c r="D558" s="201"/>
    </row>
    <row r="559" spans="2:4" s="202" customFormat="1" x14ac:dyDescent="0.2">
      <c r="B559" s="199"/>
      <c r="C559" s="199"/>
      <c r="D559" s="201"/>
    </row>
    <row r="560" spans="2:4" s="202" customFormat="1" x14ac:dyDescent="0.2">
      <c r="B560" s="199"/>
      <c r="C560" s="199"/>
      <c r="D560" s="201"/>
    </row>
    <row r="561" spans="2:4" s="202" customFormat="1" x14ac:dyDescent="0.2">
      <c r="B561" s="199"/>
      <c r="C561" s="199"/>
      <c r="D561" s="201"/>
    </row>
    <row r="562" spans="2:4" s="202" customFormat="1" x14ac:dyDescent="0.2">
      <c r="B562" s="199"/>
      <c r="C562" s="199"/>
      <c r="D562" s="201"/>
    </row>
    <row r="563" spans="2:4" s="202" customFormat="1" x14ac:dyDescent="0.2">
      <c r="B563" s="199"/>
      <c r="C563" s="199"/>
      <c r="D563" s="201"/>
    </row>
    <row r="564" spans="2:4" s="202" customFormat="1" x14ac:dyDescent="0.2">
      <c r="B564" s="199"/>
      <c r="C564" s="199"/>
      <c r="D564" s="201"/>
    </row>
    <row r="565" spans="2:4" s="202" customFormat="1" x14ac:dyDescent="0.2">
      <c r="B565" s="199"/>
      <c r="C565" s="199"/>
      <c r="D565" s="201"/>
    </row>
    <row r="566" spans="2:4" s="202" customFormat="1" x14ac:dyDescent="0.2">
      <c r="B566" s="199"/>
      <c r="C566" s="199"/>
      <c r="D566" s="201"/>
    </row>
    <row r="567" spans="2:4" s="202" customFormat="1" x14ac:dyDescent="0.2">
      <c r="B567" s="199"/>
      <c r="C567" s="199"/>
      <c r="D567" s="201"/>
    </row>
    <row r="568" spans="2:4" s="202" customFormat="1" x14ac:dyDescent="0.2">
      <c r="B568" s="199"/>
      <c r="C568" s="199"/>
      <c r="D568" s="201"/>
    </row>
    <row r="569" spans="2:4" s="202" customFormat="1" x14ac:dyDescent="0.2">
      <c r="B569" s="199"/>
      <c r="C569" s="199"/>
      <c r="D569" s="201"/>
    </row>
    <row r="570" spans="2:4" s="202" customFormat="1" x14ac:dyDescent="0.2">
      <c r="B570" s="199"/>
      <c r="C570" s="199"/>
      <c r="D570" s="201"/>
    </row>
    <row r="571" spans="2:4" s="202" customFormat="1" x14ac:dyDescent="0.2">
      <c r="B571" s="199"/>
      <c r="C571" s="199"/>
      <c r="D571" s="201"/>
    </row>
    <row r="572" spans="2:4" s="202" customFormat="1" x14ac:dyDescent="0.2">
      <c r="B572" s="199"/>
      <c r="C572" s="199"/>
      <c r="D572" s="201"/>
    </row>
    <row r="573" spans="2:4" s="202" customFormat="1" x14ac:dyDescent="0.2">
      <c r="B573" s="199"/>
      <c r="C573" s="199"/>
      <c r="D573" s="201"/>
    </row>
    <row r="574" spans="2:4" s="202" customFormat="1" x14ac:dyDescent="0.2">
      <c r="B574" s="199"/>
      <c r="C574" s="199"/>
      <c r="D574" s="201"/>
    </row>
    <row r="575" spans="2:4" s="202" customFormat="1" x14ac:dyDescent="0.2">
      <c r="B575" s="199"/>
      <c r="C575" s="199"/>
      <c r="D575" s="201"/>
    </row>
    <row r="576" spans="2:4" s="202" customFormat="1" x14ac:dyDescent="0.2">
      <c r="B576" s="199"/>
      <c r="C576" s="199"/>
      <c r="D576" s="201"/>
    </row>
    <row r="577" spans="2:4" s="202" customFormat="1" x14ac:dyDescent="0.2">
      <c r="B577" s="199"/>
      <c r="C577" s="199"/>
      <c r="D577" s="201"/>
    </row>
    <row r="578" spans="2:4" s="202" customFormat="1" x14ac:dyDescent="0.2">
      <c r="B578" s="199"/>
      <c r="C578" s="199"/>
      <c r="D578" s="201"/>
    </row>
    <row r="579" spans="2:4" s="202" customFormat="1" x14ac:dyDescent="0.2">
      <c r="B579" s="199"/>
      <c r="C579" s="199"/>
      <c r="D579" s="201"/>
    </row>
    <row r="580" spans="2:4" s="202" customFormat="1" x14ac:dyDescent="0.2">
      <c r="B580" s="199"/>
      <c r="C580" s="199"/>
      <c r="D580" s="201"/>
    </row>
    <row r="581" spans="2:4" s="202" customFormat="1" x14ac:dyDescent="0.2">
      <c r="B581" s="199"/>
      <c r="C581" s="199"/>
      <c r="D581" s="201"/>
    </row>
    <row r="582" spans="2:4" s="202" customFormat="1" x14ac:dyDescent="0.2">
      <c r="B582" s="199"/>
      <c r="C582" s="199"/>
      <c r="D582" s="201"/>
    </row>
    <row r="583" spans="2:4" s="202" customFormat="1" x14ac:dyDescent="0.2">
      <c r="B583" s="199"/>
      <c r="C583" s="199"/>
      <c r="D583" s="201"/>
    </row>
    <row r="584" spans="2:4" s="202" customFormat="1" x14ac:dyDescent="0.2">
      <c r="B584" s="199"/>
      <c r="C584" s="199"/>
      <c r="D584" s="201"/>
    </row>
    <row r="585" spans="2:4" s="202" customFormat="1" x14ac:dyDescent="0.2">
      <c r="B585" s="199"/>
      <c r="C585" s="199"/>
      <c r="D585" s="201"/>
    </row>
    <row r="586" spans="2:4" s="202" customFormat="1" x14ac:dyDescent="0.2">
      <c r="B586" s="199"/>
      <c r="C586" s="199"/>
      <c r="D586" s="201"/>
    </row>
    <row r="587" spans="2:4" s="202" customFormat="1" x14ac:dyDescent="0.2">
      <c r="B587" s="199"/>
      <c r="C587" s="199"/>
      <c r="D587" s="201"/>
    </row>
    <row r="588" spans="2:4" s="202" customFormat="1" x14ac:dyDescent="0.2">
      <c r="B588" s="199"/>
      <c r="C588" s="199"/>
      <c r="D588" s="201"/>
    </row>
    <row r="589" spans="2:4" s="202" customFormat="1" x14ac:dyDescent="0.2">
      <c r="B589" s="199"/>
      <c r="C589" s="199"/>
      <c r="D589" s="201"/>
    </row>
    <row r="590" spans="2:4" s="202" customFormat="1" x14ac:dyDescent="0.2">
      <c r="B590" s="199"/>
      <c r="C590" s="199"/>
      <c r="D590" s="201"/>
    </row>
    <row r="591" spans="2:4" s="202" customFormat="1" x14ac:dyDescent="0.2">
      <c r="B591" s="199"/>
      <c r="C591" s="199"/>
      <c r="D591" s="201"/>
    </row>
    <row r="592" spans="2:4" s="202" customFormat="1" x14ac:dyDescent="0.2">
      <c r="B592" s="199"/>
      <c r="C592" s="199"/>
      <c r="D592" s="201"/>
    </row>
    <row r="593" spans="2:4" s="202" customFormat="1" x14ac:dyDescent="0.2">
      <c r="B593" s="199"/>
      <c r="C593" s="199"/>
      <c r="D593" s="201"/>
    </row>
    <row r="594" spans="2:4" s="202" customFormat="1" x14ac:dyDescent="0.2">
      <c r="B594" s="199"/>
      <c r="C594" s="199"/>
      <c r="D594" s="201"/>
    </row>
    <row r="595" spans="2:4" s="202" customFormat="1" x14ac:dyDescent="0.2">
      <c r="B595" s="199"/>
      <c r="C595" s="199"/>
      <c r="D595" s="201"/>
    </row>
    <row r="596" spans="2:4" s="202" customFormat="1" x14ac:dyDescent="0.2">
      <c r="B596" s="199"/>
      <c r="C596" s="199"/>
      <c r="D596" s="201"/>
    </row>
    <row r="597" spans="2:4" s="202" customFormat="1" x14ac:dyDescent="0.2">
      <c r="B597" s="199"/>
      <c r="C597" s="199"/>
      <c r="D597" s="201"/>
    </row>
    <row r="598" spans="2:4" s="202" customFormat="1" x14ac:dyDescent="0.2">
      <c r="B598" s="199"/>
      <c r="C598" s="199"/>
      <c r="D598" s="201"/>
    </row>
    <row r="599" spans="2:4" s="202" customFormat="1" x14ac:dyDescent="0.2">
      <c r="B599" s="199"/>
      <c r="C599" s="199"/>
      <c r="D599" s="201"/>
    </row>
    <row r="600" spans="2:4" s="202" customFormat="1" x14ac:dyDescent="0.2">
      <c r="B600" s="199"/>
      <c r="C600" s="199"/>
      <c r="D600" s="201"/>
    </row>
    <row r="601" spans="2:4" s="202" customFormat="1" x14ac:dyDescent="0.2">
      <c r="B601" s="199"/>
      <c r="C601" s="199"/>
      <c r="D601" s="201"/>
    </row>
    <row r="602" spans="2:4" s="202" customFormat="1" x14ac:dyDescent="0.2">
      <c r="B602" s="199"/>
      <c r="C602" s="199"/>
      <c r="D602" s="201"/>
    </row>
    <row r="603" spans="2:4" s="202" customFormat="1" x14ac:dyDescent="0.2">
      <c r="B603" s="199"/>
      <c r="C603" s="199"/>
      <c r="D603" s="201"/>
    </row>
    <row r="604" spans="2:4" s="202" customFormat="1" x14ac:dyDescent="0.2">
      <c r="B604" s="199"/>
      <c r="C604" s="199"/>
      <c r="D604" s="201"/>
    </row>
    <row r="605" spans="2:4" s="202" customFormat="1" x14ac:dyDescent="0.2">
      <c r="B605" s="199"/>
      <c r="C605" s="199"/>
      <c r="D605" s="201"/>
    </row>
    <row r="606" spans="2:4" s="202" customFormat="1" x14ac:dyDescent="0.2">
      <c r="B606" s="199"/>
      <c r="C606" s="199"/>
      <c r="D606" s="201"/>
    </row>
    <row r="607" spans="2:4" s="202" customFormat="1" x14ac:dyDescent="0.2">
      <c r="B607" s="199"/>
      <c r="C607" s="199"/>
      <c r="D607" s="201"/>
    </row>
    <row r="608" spans="2:4" s="202" customFormat="1" x14ac:dyDescent="0.2">
      <c r="B608" s="199"/>
      <c r="C608" s="199"/>
      <c r="D608" s="201"/>
    </row>
    <row r="609" spans="2:4" s="202" customFormat="1" x14ac:dyDescent="0.2">
      <c r="B609" s="199"/>
      <c r="C609" s="199"/>
      <c r="D609" s="201"/>
    </row>
    <row r="610" spans="2:4" s="202" customFormat="1" x14ac:dyDescent="0.2">
      <c r="B610" s="199"/>
      <c r="C610" s="199"/>
      <c r="D610" s="201"/>
    </row>
    <row r="611" spans="2:4" s="202" customFormat="1" x14ac:dyDescent="0.2">
      <c r="B611" s="199"/>
      <c r="C611" s="199"/>
      <c r="D611" s="201"/>
    </row>
    <row r="612" spans="2:4" s="202" customFormat="1" x14ac:dyDescent="0.2">
      <c r="B612" s="199"/>
      <c r="C612" s="199"/>
      <c r="D612" s="201"/>
    </row>
    <row r="613" spans="2:4" s="202" customFormat="1" x14ac:dyDescent="0.2">
      <c r="B613" s="199"/>
      <c r="C613" s="199"/>
      <c r="D613" s="201"/>
    </row>
    <row r="614" spans="2:4" s="202" customFormat="1" x14ac:dyDescent="0.2">
      <c r="B614" s="199"/>
      <c r="C614" s="199"/>
      <c r="D614" s="201"/>
    </row>
    <row r="615" spans="2:4" s="202" customFormat="1" x14ac:dyDescent="0.2">
      <c r="B615" s="199"/>
      <c r="C615" s="199"/>
      <c r="D615" s="201"/>
    </row>
    <row r="616" spans="2:4" s="202" customFormat="1" x14ac:dyDescent="0.2">
      <c r="B616" s="199"/>
      <c r="C616" s="199"/>
      <c r="D616" s="201"/>
    </row>
    <row r="617" spans="2:4" s="202" customFormat="1" x14ac:dyDescent="0.2">
      <c r="B617" s="199"/>
      <c r="C617" s="199"/>
      <c r="D617" s="201"/>
    </row>
    <row r="618" spans="2:4" s="202" customFormat="1" x14ac:dyDescent="0.2">
      <c r="B618" s="199"/>
      <c r="C618" s="199"/>
      <c r="D618" s="201"/>
    </row>
    <row r="619" spans="2:4" s="202" customFormat="1" x14ac:dyDescent="0.2">
      <c r="B619" s="199"/>
      <c r="C619" s="199"/>
      <c r="D619" s="201"/>
    </row>
    <row r="620" spans="2:4" s="202" customFormat="1" x14ac:dyDescent="0.2">
      <c r="B620" s="199"/>
      <c r="C620" s="199"/>
      <c r="D620" s="201"/>
    </row>
    <row r="621" spans="2:4" s="202" customFormat="1" x14ac:dyDescent="0.2">
      <c r="B621" s="199"/>
      <c r="C621" s="199"/>
      <c r="D621" s="201"/>
    </row>
    <row r="622" spans="2:4" s="202" customFormat="1" x14ac:dyDescent="0.2">
      <c r="B622" s="199"/>
      <c r="C622" s="199"/>
      <c r="D622" s="201"/>
    </row>
    <row r="623" spans="2:4" s="202" customFormat="1" x14ac:dyDescent="0.2">
      <c r="B623" s="199"/>
      <c r="C623" s="199"/>
      <c r="D623" s="201"/>
    </row>
    <row r="624" spans="2:4" s="202" customFormat="1" x14ac:dyDescent="0.2">
      <c r="B624" s="199"/>
      <c r="C624" s="199"/>
      <c r="D624" s="201"/>
    </row>
    <row r="625" spans="2:4" s="202" customFormat="1" x14ac:dyDescent="0.2">
      <c r="B625" s="199"/>
      <c r="C625" s="199"/>
      <c r="D625" s="201"/>
    </row>
    <row r="626" spans="2:4" s="202" customFormat="1" x14ac:dyDescent="0.2">
      <c r="B626" s="199"/>
      <c r="C626" s="199"/>
      <c r="D626" s="201"/>
    </row>
    <row r="627" spans="2:4" s="202" customFormat="1" x14ac:dyDescent="0.2">
      <c r="B627" s="199"/>
      <c r="C627" s="199"/>
      <c r="D627" s="201"/>
    </row>
    <row r="628" spans="2:4" s="202" customFormat="1" x14ac:dyDescent="0.2">
      <c r="B628" s="199"/>
      <c r="C628" s="199"/>
      <c r="D628" s="201"/>
    </row>
    <row r="629" spans="2:4" s="202" customFormat="1" x14ac:dyDescent="0.2">
      <c r="B629" s="199"/>
      <c r="C629" s="199"/>
      <c r="D629" s="201"/>
    </row>
    <row r="630" spans="2:4" s="202" customFormat="1" x14ac:dyDescent="0.2">
      <c r="B630" s="199"/>
      <c r="C630" s="199"/>
      <c r="D630" s="201"/>
    </row>
    <row r="631" spans="2:4" s="202" customFormat="1" x14ac:dyDescent="0.2">
      <c r="B631" s="199"/>
      <c r="C631" s="199"/>
      <c r="D631" s="201"/>
    </row>
    <row r="632" spans="2:4" s="202" customFormat="1" x14ac:dyDescent="0.2">
      <c r="B632" s="199"/>
      <c r="C632" s="199"/>
      <c r="D632" s="201"/>
    </row>
    <row r="633" spans="2:4" s="202" customFormat="1" x14ac:dyDescent="0.2">
      <c r="B633" s="199"/>
      <c r="C633" s="199"/>
      <c r="D633" s="201"/>
    </row>
    <row r="634" spans="2:4" s="202" customFormat="1" x14ac:dyDescent="0.2">
      <c r="B634" s="199"/>
      <c r="C634" s="199"/>
      <c r="D634" s="201"/>
    </row>
    <row r="635" spans="2:4" s="202" customFormat="1" x14ac:dyDescent="0.2">
      <c r="B635" s="199"/>
      <c r="C635" s="199"/>
      <c r="D635" s="201"/>
    </row>
    <row r="636" spans="2:4" s="202" customFormat="1" x14ac:dyDescent="0.2">
      <c r="B636" s="199"/>
      <c r="C636" s="199"/>
      <c r="D636" s="201"/>
    </row>
    <row r="637" spans="2:4" s="202" customFormat="1" x14ac:dyDescent="0.2">
      <c r="B637" s="199"/>
      <c r="C637" s="199"/>
      <c r="D637" s="201"/>
    </row>
    <row r="638" spans="2:4" s="202" customFormat="1" x14ac:dyDescent="0.2">
      <c r="B638" s="199"/>
      <c r="C638" s="199"/>
      <c r="D638" s="201"/>
    </row>
    <row r="639" spans="2:4" s="202" customFormat="1" x14ac:dyDescent="0.2">
      <c r="B639" s="199"/>
      <c r="C639" s="199"/>
      <c r="D639" s="201"/>
    </row>
    <row r="640" spans="2:4" s="202" customFormat="1" x14ac:dyDescent="0.2">
      <c r="B640" s="199"/>
      <c r="C640" s="199"/>
      <c r="D640" s="201"/>
    </row>
    <row r="641" spans="2:4" s="202" customFormat="1" x14ac:dyDescent="0.2">
      <c r="B641" s="199"/>
      <c r="C641" s="199"/>
      <c r="D641" s="201"/>
    </row>
    <row r="642" spans="2:4" s="202" customFormat="1" x14ac:dyDescent="0.2">
      <c r="B642" s="199"/>
      <c r="C642" s="199"/>
      <c r="D642" s="201"/>
    </row>
    <row r="643" spans="2:4" s="202" customFormat="1" x14ac:dyDescent="0.2">
      <c r="B643" s="199"/>
      <c r="C643" s="199"/>
      <c r="D643" s="201"/>
    </row>
    <row r="644" spans="2:4" s="202" customFormat="1" x14ac:dyDescent="0.2">
      <c r="B644" s="199"/>
      <c r="C644" s="199"/>
      <c r="D644" s="201"/>
    </row>
    <row r="645" spans="2:4" s="202" customFormat="1" x14ac:dyDescent="0.2">
      <c r="B645" s="199"/>
      <c r="C645" s="199"/>
      <c r="D645" s="201"/>
    </row>
    <row r="646" spans="2:4" s="202" customFormat="1" x14ac:dyDescent="0.2">
      <c r="B646" s="199"/>
      <c r="C646" s="199"/>
      <c r="D646" s="201"/>
    </row>
    <row r="647" spans="2:4" s="202" customFormat="1" x14ac:dyDescent="0.2">
      <c r="B647" s="199"/>
      <c r="C647" s="199"/>
      <c r="D647" s="201"/>
    </row>
    <row r="648" spans="2:4" s="202" customFormat="1" x14ac:dyDescent="0.2">
      <c r="B648" s="199"/>
      <c r="C648" s="199"/>
      <c r="D648" s="201"/>
    </row>
    <row r="649" spans="2:4" s="202" customFormat="1" x14ac:dyDescent="0.2">
      <c r="B649" s="199"/>
      <c r="C649" s="199"/>
      <c r="D649" s="201"/>
    </row>
    <row r="650" spans="2:4" s="202" customFormat="1" x14ac:dyDescent="0.2">
      <c r="B650" s="199"/>
      <c r="C650" s="199"/>
      <c r="D650" s="201"/>
    </row>
    <row r="651" spans="2:4" s="202" customFormat="1" x14ac:dyDescent="0.2">
      <c r="B651" s="199"/>
      <c r="C651" s="199"/>
      <c r="D651" s="201"/>
    </row>
    <row r="652" spans="2:4" s="202" customFormat="1" x14ac:dyDescent="0.2">
      <c r="B652" s="199"/>
      <c r="C652" s="199"/>
      <c r="D652" s="201"/>
    </row>
    <row r="653" spans="2:4" s="202" customFormat="1" x14ac:dyDescent="0.2">
      <c r="B653" s="199"/>
      <c r="C653" s="199"/>
      <c r="D653" s="201"/>
    </row>
    <row r="654" spans="2:4" s="202" customFormat="1" x14ac:dyDescent="0.2">
      <c r="B654" s="199"/>
      <c r="C654" s="199"/>
      <c r="D654" s="201"/>
    </row>
    <row r="655" spans="2:4" s="202" customFormat="1" x14ac:dyDescent="0.2">
      <c r="B655" s="199"/>
      <c r="C655" s="199"/>
      <c r="D655" s="201"/>
    </row>
    <row r="656" spans="2:4" s="202" customFormat="1" x14ac:dyDescent="0.2">
      <c r="B656" s="199"/>
      <c r="C656" s="199"/>
      <c r="D656" s="201"/>
    </row>
    <row r="657" spans="2:4" s="202" customFormat="1" x14ac:dyDescent="0.2">
      <c r="B657" s="199"/>
      <c r="C657" s="199"/>
      <c r="D657" s="201"/>
    </row>
    <row r="658" spans="2:4" s="202" customFormat="1" x14ac:dyDescent="0.2">
      <c r="B658" s="199"/>
      <c r="C658" s="199"/>
      <c r="D658" s="201"/>
    </row>
    <row r="659" spans="2:4" s="202" customFormat="1" x14ac:dyDescent="0.2">
      <c r="B659" s="199"/>
      <c r="C659" s="199"/>
      <c r="D659" s="201"/>
    </row>
    <row r="660" spans="2:4" s="202" customFormat="1" x14ac:dyDescent="0.2">
      <c r="B660" s="199"/>
      <c r="C660" s="199"/>
      <c r="D660" s="201"/>
    </row>
    <row r="661" spans="2:4" s="202" customFormat="1" x14ac:dyDescent="0.2">
      <c r="B661" s="199"/>
      <c r="C661" s="199"/>
      <c r="D661" s="201"/>
    </row>
    <row r="662" spans="2:4" s="202" customFormat="1" x14ac:dyDescent="0.2">
      <c r="B662" s="199"/>
      <c r="C662" s="199"/>
      <c r="D662" s="201"/>
    </row>
    <row r="663" spans="2:4" s="202" customFormat="1" x14ac:dyDescent="0.2">
      <c r="B663" s="199"/>
      <c r="C663" s="199"/>
      <c r="D663" s="201"/>
    </row>
    <row r="664" spans="2:4" s="202" customFormat="1" x14ac:dyDescent="0.2">
      <c r="B664" s="199"/>
      <c r="C664" s="199"/>
      <c r="D664" s="201"/>
    </row>
    <row r="665" spans="2:4" s="202" customFormat="1" x14ac:dyDescent="0.2">
      <c r="B665" s="199"/>
      <c r="C665" s="199"/>
      <c r="D665" s="201"/>
    </row>
    <row r="666" spans="2:4" s="202" customFormat="1" x14ac:dyDescent="0.2">
      <c r="B666" s="199"/>
      <c r="C666" s="199"/>
      <c r="D666" s="201"/>
    </row>
    <row r="667" spans="2:4" s="202" customFormat="1" x14ac:dyDescent="0.2">
      <c r="B667" s="199"/>
      <c r="C667" s="199"/>
      <c r="D667" s="201"/>
    </row>
    <row r="668" spans="2:4" s="202" customFormat="1" x14ac:dyDescent="0.2">
      <c r="B668" s="199"/>
      <c r="C668" s="199"/>
      <c r="D668" s="201"/>
    </row>
    <row r="669" spans="2:4" s="202" customFormat="1" x14ac:dyDescent="0.2">
      <c r="B669" s="199"/>
      <c r="C669" s="199"/>
      <c r="D669" s="201"/>
    </row>
    <row r="670" spans="2:4" s="202" customFormat="1" x14ac:dyDescent="0.2">
      <c r="B670" s="199"/>
      <c r="C670" s="199"/>
      <c r="D670" s="201"/>
    </row>
    <row r="671" spans="2:4" s="202" customFormat="1" x14ac:dyDescent="0.2">
      <c r="B671" s="199"/>
      <c r="C671" s="199"/>
      <c r="D671" s="201"/>
    </row>
    <row r="672" spans="2:4" s="202" customFormat="1" x14ac:dyDescent="0.2">
      <c r="B672" s="199"/>
      <c r="C672" s="199"/>
      <c r="D672" s="201"/>
    </row>
    <row r="673" spans="2:4" s="202" customFormat="1" x14ac:dyDescent="0.2">
      <c r="B673" s="199"/>
      <c r="C673" s="199"/>
      <c r="D673" s="201"/>
    </row>
    <row r="674" spans="2:4" s="202" customFormat="1" x14ac:dyDescent="0.2">
      <c r="B674" s="199"/>
      <c r="C674" s="199"/>
      <c r="D674" s="201"/>
    </row>
    <row r="675" spans="2:4" s="202" customFormat="1" x14ac:dyDescent="0.2">
      <c r="B675" s="199"/>
      <c r="C675" s="199"/>
      <c r="D675" s="201"/>
    </row>
    <row r="676" spans="2:4" s="202" customFormat="1" x14ac:dyDescent="0.2">
      <c r="B676" s="199"/>
      <c r="C676" s="199"/>
      <c r="D676" s="201"/>
    </row>
    <row r="677" spans="2:4" s="202" customFormat="1" x14ac:dyDescent="0.2">
      <c r="B677" s="199"/>
      <c r="C677" s="199"/>
      <c r="D677" s="201"/>
    </row>
    <row r="678" spans="2:4" s="202" customFormat="1" x14ac:dyDescent="0.2">
      <c r="B678" s="199"/>
      <c r="C678" s="199"/>
      <c r="D678" s="201"/>
    </row>
    <row r="679" spans="2:4" s="202" customFormat="1" x14ac:dyDescent="0.2">
      <c r="B679" s="199"/>
      <c r="C679" s="199"/>
      <c r="D679" s="201"/>
    </row>
    <row r="680" spans="2:4" s="202" customFormat="1" x14ac:dyDescent="0.2">
      <c r="B680" s="199"/>
      <c r="C680" s="199"/>
      <c r="D680" s="201"/>
    </row>
    <row r="681" spans="2:4" s="202" customFormat="1" x14ac:dyDescent="0.2">
      <c r="B681" s="199"/>
      <c r="C681" s="199"/>
      <c r="D681" s="201"/>
    </row>
    <row r="682" spans="2:4" s="202" customFormat="1" x14ac:dyDescent="0.2">
      <c r="B682" s="199"/>
      <c r="C682" s="199"/>
      <c r="D682" s="201"/>
    </row>
    <row r="683" spans="2:4" s="202" customFormat="1" x14ac:dyDescent="0.2">
      <c r="B683" s="199"/>
      <c r="C683" s="199"/>
      <c r="D683" s="201"/>
    </row>
    <row r="684" spans="2:4" s="202" customFormat="1" x14ac:dyDescent="0.2">
      <c r="B684" s="199"/>
      <c r="C684" s="199"/>
      <c r="D684" s="201"/>
    </row>
    <row r="685" spans="2:4" s="202" customFormat="1" x14ac:dyDescent="0.2">
      <c r="B685" s="199"/>
      <c r="C685" s="199"/>
      <c r="D685" s="201"/>
    </row>
    <row r="686" spans="2:4" s="202" customFormat="1" x14ac:dyDescent="0.2">
      <c r="B686" s="199"/>
      <c r="C686" s="199"/>
      <c r="D686" s="201"/>
    </row>
    <row r="687" spans="2:4" s="202" customFormat="1" x14ac:dyDescent="0.2">
      <c r="B687" s="199"/>
      <c r="C687" s="199"/>
      <c r="D687" s="201"/>
    </row>
    <row r="688" spans="2:4" s="202" customFormat="1" x14ac:dyDescent="0.2">
      <c r="B688" s="199"/>
      <c r="C688" s="199"/>
      <c r="D688" s="201"/>
    </row>
    <row r="689" spans="2:4" s="202" customFormat="1" x14ac:dyDescent="0.2">
      <c r="B689" s="199"/>
      <c r="C689" s="199"/>
      <c r="D689" s="201"/>
    </row>
    <row r="690" spans="2:4" s="202" customFormat="1" x14ac:dyDescent="0.2">
      <c r="B690" s="199"/>
      <c r="C690" s="199"/>
      <c r="D690" s="201"/>
    </row>
    <row r="691" spans="2:4" s="202" customFormat="1" x14ac:dyDescent="0.2">
      <c r="B691" s="199"/>
      <c r="C691" s="199"/>
      <c r="D691" s="201"/>
    </row>
    <row r="692" spans="2:4" s="202" customFormat="1" x14ac:dyDescent="0.2">
      <c r="B692" s="199"/>
      <c r="C692" s="199"/>
      <c r="D692" s="201"/>
    </row>
    <row r="693" spans="2:4" s="202" customFormat="1" x14ac:dyDescent="0.2">
      <c r="B693" s="199"/>
      <c r="C693" s="199"/>
      <c r="D693" s="201"/>
    </row>
    <row r="694" spans="2:4" s="202" customFormat="1" x14ac:dyDescent="0.2">
      <c r="B694" s="199"/>
      <c r="C694" s="199"/>
      <c r="D694" s="201"/>
    </row>
    <row r="695" spans="2:4" s="202" customFormat="1" x14ac:dyDescent="0.2">
      <c r="B695" s="199"/>
      <c r="C695" s="199"/>
      <c r="D695" s="201"/>
    </row>
    <row r="696" spans="2:4" s="202" customFormat="1" x14ac:dyDescent="0.2">
      <c r="B696" s="199"/>
      <c r="C696" s="199"/>
      <c r="D696" s="201"/>
    </row>
    <row r="697" spans="2:4" s="202" customFormat="1" x14ac:dyDescent="0.2">
      <c r="B697" s="199"/>
      <c r="C697" s="199"/>
      <c r="D697" s="201"/>
    </row>
    <row r="698" spans="2:4" s="202" customFormat="1" x14ac:dyDescent="0.2">
      <c r="B698" s="199"/>
      <c r="C698" s="199"/>
      <c r="D698" s="201"/>
    </row>
    <row r="699" spans="2:4" s="202" customFormat="1" x14ac:dyDescent="0.2">
      <c r="B699" s="199"/>
      <c r="C699" s="199"/>
      <c r="D699" s="201"/>
    </row>
    <row r="700" spans="2:4" s="202" customFormat="1" x14ac:dyDescent="0.2">
      <c r="B700" s="199"/>
      <c r="C700" s="199"/>
      <c r="D700" s="201"/>
    </row>
    <row r="701" spans="2:4" s="202" customFormat="1" x14ac:dyDescent="0.2">
      <c r="B701" s="199"/>
      <c r="C701" s="199"/>
      <c r="D701" s="201"/>
    </row>
    <row r="702" spans="2:4" s="202" customFormat="1" x14ac:dyDescent="0.2">
      <c r="B702" s="199"/>
      <c r="C702" s="199"/>
      <c r="D702" s="201"/>
    </row>
    <row r="703" spans="2:4" s="202" customFormat="1" x14ac:dyDescent="0.2">
      <c r="B703" s="199"/>
      <c r="C703" s="199"/>
      <c r="D703" s="201"/>
    </row>
    <row r="704" spans="2:4" s="202" customFormat="1" x14ac:dyDescent="0.2">
      <c r="B704" s="199"/>
      <c r="C704" s="199"/>
      <c r="D704" s="201"/>
    </row>
    <row r="705" spans="2:4" s="202" customFormat="1" x14ac:dyDescent="0.2">
      <c r="B705" s="199"/>
      <c r="C705" s="199"/>
      <c r="D705" s="201"/>
    </row>
    <row r="706" spans="2:4" s="202" customFormat="1" x14ac:dyDescent="0.2">
      <c r="B706" s="199"/>
      <c r="C706" s="199"/>
      <c r="D706" s="201"/>
    </row>
    <row r="707" spans="2:4" s="202" customFormat="1" x14ac:dyDescent="0.2">
      <c r="B707" s="199"/>
      <c r="C707" s="199"/>
      <c r="D707" s="201"/>
    </row>
    <row r="708" spans="2:4" s="202" customFormat="1" x14ac:dyDescent="0.2">
      <c r="B708" s="199"/>
      <c r="C708" s="199"/>
      <c r="D708" s="201"/>
    </row>
    <row r="709" spans="2:4" s="202" customFormat="1" x14ac:dyDescent="0.2">
      <c r="B709" s="199"/>
      <c r="C709" s="199"/>
      <c r="D709" s="201"/>
    </row>
    <row r="710" spans="2:4" s="202" customFormat="1" x14ac:dyDescent="0.2">
      <c r="B710" s="199"/>
      <c r="C710" s="199"/>
      <c r="D710" s="201"/>
    </row>
    <row r="711" spans="2:4" s="202" customFormat="1" x14ac:dyDescent="0.2">
      <c r="B711" s="199"/>
      <c r="C711" s="199"/>
      <c r="D711" s="201"/>
    </row>
    <row r="712" spans="2:4" s="202" customFormat="1" x14ac:dyDescent="0.2">
      <c r="B712" s="199"/>
      <c r="C712" s="199"/>
      <c r="D712" s="201"/>
    </row>
    <row r="713" spans="2:4" s="202" customFormat="1" x14ac:dyDescent="0.2">
      <c r="B713" s="199"/>
      <c r="C713" s="199"/>
      <c r="D713" s="201"/>
    </row>
    <row r="714" spans="2:4" s="202" customFormat="1" x14ac:dyDescent="0.2">
      <c r="B714" s="199"/>
      <c r="C714" s="199"/>
      <c r="D714" s="201"/>
    </row>
    <row r="715" spans="2:4" s="202" customFormat="1" x14ac:dyDescent="0.2">
      <c r="B715" s="199"/>
      <c r="C715" s="199"/>
      <c r="D715" s="201"/>
    </row>
    <row r="716" spans="2:4" s="202" customFormat="1" x14ac:dyDescent="0.2">
      <c r="B716" s="199"/>
      <c r="C716" s="199"/>
      <c r="D716" s="201"/>
    </row>
    <row r="717" spans="2:4" s="202" customFormat="1" x14ac:dyDescent="0.2">
      <c r="B717" s="199"/>
      <c r="C717" s="199"/>
      <c r="D717" s="201"/>
    </row>
    <row r="718" spans="2:4" s="202" customFormat="1" x14ac:dyDescent="0.2">
      <c r="B718" s="199"/>
      <c r="C718" s="199"/>
      <c r="D718" s="201"/>
    </row>
    <row r="719" spans="2:4" s="202" customFormat="1" x14ac:dyDescent="0.2">
      <c r="B719" s="199"/>
      <c r="C719" s="199"/>
      <c r="D719" s="201"/>
    </row>
    <row r="720" spans="2:4" s="202" customFormat="1" x14ac:dyDescent="0.2">
      <c r="B720" s="199"/>
      <c r="C720" s="199"/>
      <c r="D720" s="201"/>
    </row>
    <row r="721" spans="2:4" s="202" customFormat="1" x14ac:dyDescent="0.2">
      <c r="B721" s="199"/>
      <c r="C721" s="199"/>
      <c r="D721" s="201"/>
    </row>
    <row r="722" spans="2:4" s="202" customFormat="1" x14ac:dyDescent="0.2">
      <c r="B722" s="199"/>
      <c r="C722" s="199"/>
      <c r="D722" s="201"/>
    </row>
    <row r="723" spans="2:4" s="202" customFormat="1" x14ac:dyDescent="0.2">
      <c r="B723" s="199"/>
      <c r="C723" s="199"/>
      <c r="D723" s="201"/>
    </row>
    <row r="724" spans="2:4" s="202" customFormat="1" x14ac:dyDescent="0.2">
      <c r="B724" s="199"/>
      <c r="C724" s="199"/>
      <c r="D724" s="201"/>
    </row>
    <row r="725" spans="2:4" s="202" customFormat="1" x14ac:dyDescent="0.2">
      <c r="B725" s="199"/>
      <c r="C725" s="199"/>
      <c r="D725" s="201"/>
    </row>
    <row r="726" spans="2:4" s="202" customFormat="1" x14ac:dyDescent="0.2">
      <c r="B726" s="199"/>
      <c r="C726" s="199"/>
      <c r="D726" s="201"/>
    </row>
    <row r="727" spans="2:4" s="202" customFormat="1" x14ac:dyDescent="0.2">
      <c r="B727" s="199"/>
      <c r="C727" s="199"/>
      <c r="D727" s="201"/>
    </row>
    <row r="728" spans="2:4" s="202" customFormat="1" x14ac:dyDescent="0.2">
      <c r="B728" s="199"/>
      <c r="C728" s="199"/>
      <c r="D728" s="201"/>
    </row>
    <row r="729" spans="2:4" s="202" customFormat="1" x14ac:dyDescent="0.2">
      <c r="B729" s="199"/>
      <c r="C729" s="199"/>
      <c r="D729" s="201"/>
    </row>
    <row r="730" spans="2:4" s="202" customFormat="1" x14ac:dyDescent="0.2">
      <c r="B730" s="199"/>
      <c r="C730" s="199"/>
      <c r="D730" s="201"/>
    </row>
    <row r="731" spans="2:4" s="202" customFormat="1" x14ac:dyDescent="0.2">
      <c r="B731" s="199"/>
      <c r="C731" s="199"/>
      <c r="D731" s="201"/>
    </row>
    <row r="732" spans="2:4" s="202" customFormat="1" x14ac:dyDescent="0.2">
      <c r="B732" s="199"/>
      <c r="C732" s="199"/>
      <c r="D732" s="201"/>
    </row>
    <row r="733" spans="2:4" s="202" customFormat="1" x14ac:dyDescent="0.2">
      <c r="B733" s="199"/>
      <c r="C733" s="199"/>
      <c r="D733" s="201"/>
    </row>
    <row r="734" spans="2:4" s="202" customFormat="1" x14ac:dyDescent="0.2">
      <c r="B734" s="199"/>
      <c r="C734" s="199"/>
      <c r="D734" s="201"/>
    </row>
    <row r="735" spans="2:4" s="202" customFormat="1" x14ac:dyDescent="0.2">
      <c r="B735" s="199"/>
      <c r="C735" s="199"/>
      <c r="D735" s="201"/>
    </row>
    <row r="736" spans="2:4" s="202" customFormat="1" x14ac:dyDescent="0.2">
      <c r="B736" s="199"/>
      <c r="C736" s="199"/>
      <c r="D736" s="201"/>
    </row>
    <row r="737" spans="2:4" s="202" customFormat="1" x14ac:dyDescent="0.2">
      <c r="B737" s="199"/>
      <c r="C737" s="199"/>
      <c r="D737" s="201"/>
    </row>
    <row r="738" spans="2:4" s="202" customFormat="1" x14ac:dyDescent="0.2">
      <c r="B738" s="199"/>
      <c r="C738" s="199"/>
      <c r="D738" s="201"/>
    </row>
    <row r="739" spans="2:4" s="202" customFormat="1" x14ac:dyDescent="0.2">
      <c r="B739" s="199"/>
      <c r="C739" s="199"/>
      <c r="D739" s="201"/>
    </row>
    <row r="740" spans="2:4" s="202" customFormat="1" x14ac:dyDescent="0.2">
      <c r="B740" s="199"/>
      <c r="C740" s="199"/>
      <c r="D740" s="201"/>
    </row>
    <row r="741" spans="2:4" s="202" customFormat="1" x14ac:dyDescent="0.2">
      <c r="B741" s="199"/>
      <c r="C741" s="199"/>
      <c r="D741" s="201"/>
    </row>
    <row r="742" spans="2:4" s="202" customFormat="1" x14ac:dyDescent="0.2">
      <c r="B742" s="199"/>
      <c r="C742" s="199"/>
      <c r="D742" s="201"/>
    </row>
    <row r="743" spans="2:4" s="202" customFormat="1" x14ac:dyDescent="0.2">
      <c r="B743" s="199"/>
      <c r="C743" s="199"/>
      <c r="D743" s="201"/>
    </row>
    <row r="744" spans="2:4" s="202" customFormat="1" x14ac:dyDescent="0.2">
      <c r="B744" s="199"/>
      <c r="C744" s="199"/>
      <c r="D744" s="201"/>
    </row>
    <row r="745" spans="2:4" s="202" customFormat="1" x14ac:dyDescent="0.2">
      <c r="B745" s="199"/>
      <c r="C745" s="199"/>
      <c r="D745" s="201"/>
    </row>
    <row r="746" spans="2:4" s="202" customFormat="1" x14ac:dyDescent="0.2">
      <c r="B746" s="199"/>
      <c r="C746" s="199"/>
      <c r="D746" s="201"/>
    </row>
    <row r="747" spans="2:4" s="202" customFormat="1" x14ac:dyDescent="0.2">
      <c r="B747" s="199"/>
      <c r="C747" s="199"/>
      <c r="D747" s="201"/>
    </row>
    <row r="748" spans="2:4" s="202" customFormat="1" x14ac:dyDescent="0.2">
      <c r="B748" s="199"/>
      <c r="C748" s="199"/>
      <c r="D748" s="201"/>
    </row>
    <row r="749" spans="2:4" s="202" customFormat="1" x14ac:dyDescent="0.2">
      <c r="B749" s="199"/>
      <c r="C749" s="199"/>
      <c r="D749" s="201"/>
    </row>
    <row r="750" spans="2:4" s="202" customFormat="1" x14ac:dyDescent="0.2">
      <c r="B750" s="199"/>
      <c r="C750" s="199"/>
      <c r="D750" s="201"/>
    </row>
    <row r="751" spans="2:4" s="202" customFormat="1" x14ac:dyDescent="0.2">
      <c r="B751" s="199"/>
      <c r="C751" s="199"/>
      <c r="D751" s="201"/>
    </row>
    <row r="752" spans="2:4" s="202" customFormat="1" x14ac:dyDescent="0.2">
      <c r="B752" s="199"/>
      <c r="C752" s="199"/>
      <c r="D752" s="201"/>
    </row>
    <row r="753" spans="2:4" s="202" customFormat="1" x14ac:dyDescent="0.2">
      <c r="B753" s="199"/>
      <c r="C753" s="199"/>
      <c r="D753" s="201"/>
    </row>
    <row r="754" spans="2:4" s="202" customFormat="1" x14ac:dyDescent="0.2">
      <c r="B754" s="199"/>
      <c r="C754" s="199"/>
      <c r="D754" s="201"/>
    </row>
    <row r="755" spans="2:4" s="202" customFormat="1" x14ac:dyDescent="0.2">
      <c r="B755" s="199"/>
      <c r="C755" s="199"/>
      <c r="D755" s="201"/>
    </row>
    <row r="756" spans="2:4" s="202" customFormat="1" x14ac:dyDescent="0.2">
      <c r="B756" s="199"/>
      <c r="C756" s="199"/>
      <c r="D756" s="201"/>
    </row>
    <row r="757" spans="2:4" s="202" customFormat="1" x14ac:dyDescent="0.2">
      <c r="B757" s="199"/>
      <c r="C757" s="199"/>
      <c r="D757" s="201"/>
    </row>
    <row r="758" spans="2:4" s="202" customFormat="1" x14ac:dyDescent="0.2">
      <c r="B758" s="199"/>
      <c r="C758" s="199"/>
      <c r="D758" s="201"/>
    </row>
    <row r="759" spans="2:4" s="202" customFormat="1" x14ac:dyDescent="0.2">
      <c r="B759" s="199"/>
      <c r="C759" s="199"/>
      <c r="D759" s="201"/>
    </row>
    <row r="760" spans="2:4" s="202" customFormat="1" x14ac:dyDescent="0.2">
      <c r="B760" s="199"/>
      <c r="C760" s="199"/>
      <c r="D760" s="201"/>
    </row>
    <row r="761" spans="2:4" s="202" customFormat="1" x14ac:dyDescent="0.2">
      <c r="B761" s="199"/>
      <c r="C761" s="199"/>
      <c r="D761" s="201"/>
    </row>
    <row r="762" spans="2:4" s="202" customFormat="1" x14ac:dyDescent="0.2">
      <c r="B762" s="199"/>
      <c r="C762" s="199"/>
      <c r="D762" s="201"/>
    </row>
    <row r="763" spans="2:4" s="202" customFormat="1" x14ac:dyDescent="0.2">
      <c r="B763" s="199"/>
      <c r="C763" s="199"/>
      <c r="D763" s="201"/>
    </row>
    <row r="764" spans="2:4" s="202" customFormat="1" x14ac:dyDescent="0.2">
      <c r="B764" s="199"/>
      <c r="C764" s="199"/>
      <c r="D764" s="201"/>
    </row>
    <row r="765" spans="2:4" s="202" customFormat="1" x14ac:dyDescent="0.2">
      <c r="B765" s="199"/>
      <c r="C765" s="199"/>
      <c r="D765" s="201"/>
    </row>
    <row r="766" spans="2:4" s="202" customFormat="1" x14ac:dyDescent="0.2">
      <c r="B766" s="199"/>
      <c r="C766" s="199"/>
      <c r="D766" s="201"/>
    </row>
    <row r="767" spans="2:4" s="202" customFormat="1" x14ac:dyDescent="0.2">
      <c r="B767" s="199"/>
      <c r="C767" s="199"/>
      <c r="D767" s="201"/>
    </row>
    <row r="768" spans="2:4" s="202" customFormat="1" x14ac:dyDescent="0.2">
      <c r="B768" s="199"/>
      <c r="C768" s="199"/>
      <c r="D768" s="201"/>
    </row>
    <row r="769" spans="2:4" s="202" customFormat="1" x14ac:dyDescent="0.2">
      <c r="B769" s="199"/>
      <c r="C769" s="199"/>
      <c r="D769" s="201"/>
    </row>
    <row r="770" spans="2:4" s="202" customFormat="1" x14ac:dyDescent="0.2">
      <c r="B770" s="199"/>
      <c r="C770" s="199"/>
      <c r="D770" s="201"/>
    </row>
    <row r="771" spans="2:4" s="202" customFormat="1" x14ac:dyDescent="0.2">
      <c r="B771" s="199"/>
      <c r="C771" s="199"/>
      <c r="D771" s="201"/>
    </row>
    <row r="772" spans="2:4" s="202" customFormat="1" x14ac:dyDescent="0.2">
      <c r="B772" s="199"/>
      <c r="C772" s="199"/>
      <c r="D772" s="201"/>
    </row>
    <row r="773" spans="2:4" s="202" customFormat="1" x14ac:dyDescent="0.2">
      <c r="B773" s="199"/>
      <c r="C773" s="199"/>
      <c r="D773" s="201"/>
    </row>
    <row r="774" spans="2:4" s="202" customFormat="1" x14ac:dyDescent="0.2">
      <c r="B774" s="199"/>
      <c r="C774" s="199"/>
      <c r="D774" s="201"/>
    </row>
    <row r="775" spans="2:4" s="202" customFormat="1" x14ac:dyDescent="0.2">
      <c r="B775" s="199"/>
      <c r="C775" s="199"/>
      <c r="D775" s="201"/>
    </row>
    <row r="776" spans="2:4" s="202" customFormat="1" x14ac:dyDescent="0.2">
      <c r="B776" s="199"/>
      <c r="C776" s="199"/>
      <c r="D776" s="201"/>
    </row>
    <row r="777" spans="2:4" s="202" customFormat="1" x14ac:dyDescent="0.2">
      <c r="B777" s="199"/>
      <c r="C777" s="199"/>
      <c r="D777" s="201"/>
    </row>
    <row r="778" spans="2:4" s="202" customFormat="1" x14ac:dyDescent="0.2">
      <c r="B778" s="199"/>
      <c r="C778" s="199"/>
      <c r="D778" s="201"/>
    </row>
    <row r="779" spans="2:4" s="202" customFormat="1" x14ac:dyDescent="0.2">
      <c r="B779" s="199"/>
      <c r="C779" s="199"/>
      <c r="D779" s="201"/>
    </row>
    <row r="780" spans="2:4" s="202" customFormat="1" x14ac:dyDescent="0.2">
      <c r="B780" s="199"/>
      <c r="C780" s="199"/>
      <c r="D780" s="201"/>
    </row>
    <row r="781" spans="2:4" s="202" customFormat="1" x14ac:dyDescent="0.2">
      <c r="B781" s="199"/>
      <c r="C781" s="199"/>
      <c r="D781" s="201"/>
    </row>
    <row r="782" spans="2:4" s="202" customFormat="1" x14ac:dyDescent="0.2">
      <c r="B782" s="199"/>
      <c r="C782" s="199"/>
      <c r="D782" s="201"/>
    </row>
    <row r="783" spans="2:4" s="202" customFormat="1" x14ac:dyDescent="0.2">
      <c r="B783" s="199"/>
      <c r="C783" s="199"/>
      <c r="D783" s="201"/>
    </row>
    <row r="784" spans="2:4" s="202" customFormat="1" x14ac:dyDescent="0.2">
      <c r="B784" s="199"/>
      <c r="C784" s="199"/>
      <c r="D784" s="201"/>
    </row>
    <row r="785" spans="2:4" s="202" customFormat="1" x14ac:dyDescent="0.2">
      <c r="B785" s="199"/>
      <c r="C785" s="199"/>
      <c r="D785" s="201"/>
    </row>
    <row r="786" spans="2:4" s="202" customFormat="1" x14ac:dyDescent="0.2">
      <c r="B786" s="199"/>
      <c r="C786" s="199"/>
      <c r="D786" s="201"/>
    </row>
    <row r="787" spans="2:4" s="202" customFormat="1" x14ac:dyDescent="0.2">
      <c r="B787" s="199"/>
      <c r="C787" s="199"/>
      <c r="D787" s="201"/>
    </row>
    <row r="788" spans="2:4" s="202" customFormat="1" x14ac:dyDescent="0.2">
      <c r="B788" s="199"/>
      <c r="C788" s="199"/>
      <c r="D788" s="201"/>
    </row>
    <row r="789" spans="2:4" s="202" customFormat="1" x14ac:dyDescent="0.2">
      <c r="B789" s="199"/>
      <c r="C789" s="199"/>
      <c r="D789" s="201"/>
    </row>
    <row r="790" spans="2:4" s="202" customFormat="1" x14ac:dyDescent="0.2">
      <c r="B790" s="199"/>
      <c r="C790" s="199"/>
      <c r="D790" s="201"/>
    </row>
    <row r="791" spans="2:4" s="202" customFormat="1" x14ac:dyDescent="0.2">
      <c r="B791" s="199"/>
      <c r="C791" s="199"/>
      <c r="D791" s="201"/>
    </row>
    <row r="792" spans="2:4" s="202" customFormat="1" x14ac:dyDescent="0.2">
      <c r="B792" s="199"/>
      <c r="C792" s="199"/>
      <c r="D792" s="201"/>
    </row>
    <row r="793" spans="2:4" s="202" customFormat="1" x14ac:dyDescent="0.2">
      <c r="B793" s="199"/>
      <c r="C793" s="199"/>
      <c r="D793" s="201"/>
    </row>
    <row r="794" spans="2:4" s="202" customFormat="1" x14ac:dyDescent="0.2">
      <c r="B794" s="199"/>
      <c r="C794" s="199"/>
      <c r="D794" s="201"/>
    </row>
    <row r="795" spans="2:4" s="202" customFormat="1" x14ac:dyDescent="0.2">
      <c r="B795" s="199"/>
      <c r="C795" s="199"/>
      <c r="D795" s="201"/>
    </row>
    <row r="796" spans="2:4" s="202" customFormat="1" x14ac:dyDescent="0.2">
      <c r="B796" s="199"/>
      <c r="C796" s="199"/>
      <c r="D796" s="201"/>
    </row>
    <row r="797" spans="2:4" s="202" customFormat="1" x14ac:dyDescent="0.2">
      <c r="B797" s="199"/>
      <c r="C797" s="199"/>
      <c r="D797" s="201"/>
    </row>
    <row r="798" spans="2:4" s="202" customFormat="1" x14ac:dyDescent="0.2">
      <c r="B798" s="199"/>
      <c r="C798" s="199"/>
      <c r="D798" s="201"/>
    </row>
    <row r="799" spans="2:4" s="202" customFormat="1" x14ac:dyDescent="0.2">
      <c r="B799" s="199"/>
      <c r="C799" s="199"/>
      <c r="D799" s="201"/>
    </row>
    <row r="800" spans="2:4" s="202" customFormat="1" x14ac:dyDescent="0.2">
      <c r="B800" s="199"/>
      <c r="C800" s="199"/>
      <c r="D800" s="201"/>
    </row>
    <row r="801" spans="2:4" s="202" customFormat="1" x14ac:dyDescent="0.2">
      <c r="B801" s="199"/>
      <c r="C801" s="199"/>
      <c r="D801" s="201"/>
    </row>
    <row r="802" spans="2:4" s="202" customFormat="1" x14ac:dyDescent="0.2">
      <c r="B802" s="199"/>
      <c r="C802" s="199"/>
      <c r="D802" s="201"/>
    </row>
    <row r="803" spans="2:4" s="202" customFormat="1" x14ac:dyDescent="0.2">
      <c r="B803" s="199"/>
      <c r="C803" s="199"/>
      <c r="D803" s="201"/>
    </row>
    <row r="804" spans="2:4" s="202" customFormat="1" x14ac:dyDescent="0.2">
      <c r="B804" s="199"/>
      <c r="C804" s="199"/>
      <c r="D804" s="201"/>
    </row>
    <row r="805" spans="2:4" s="202" customFormat="1" x14ac:dyDescent="0.2">
      <c r="B805" s="199"/>
      <c r="C805" s="199"/>
      <c r="D805" s="201"/>
    </row>
    <row r="806" spans="2:4" s="202" customFormat="1" x14ac:dyDescent="0.2">
      <c r="B806" s="199"/>
      <c r="C806" s="199"/>
      <c r="D806" s="201"/>
    </row>
    <row r="807" spans="2:4" s="202" customFormat="1" x14ac:dyDescent="0.2">
      <c r="B807" s="199"/>
      <c r="C807" s="199"/>
      <c r="D807" s="201"/>
    </row>
    <row r="808" spans="2:4" s="202" customFormat="1" x14ac:dyDescent="0.2">
      <c r="B808" s="199"/>
      <c r="C808" s="199"/>
      <c r="D808" s="201"/>
    </row>
    <row r="809" spans="2:4" s="202" customFormat="1" x14ac:dyDescent="0.2">
      <c r="B809" s="199"/>
      <c r="C809" s="199"/>
      <c r="D809" s="201"/>
    </row>
    <row r="810" spans="2:4" s="202" customFormat="1" x14ac:dyDescent="0.2">
      <c r="B810" s="199"/>
      <c r="C810" s="199"/>
      <c r="D810" s="201"/>
    </row>
    <row r="811" spans="2:4" s="202" customFormat="1" x14ac:dyDescent="0.2">
      <c r="B811" s="199"/>
      <c r="C811" s="199"/>
      <c r="D811" s="201"/>
    </row>
    <row r="812" spans="2:4" s="202" customFormat="1" x14ac:dyDescent="0.2">
      <c r="B812" s="199"/>
      <c r="C812" s="199"/>
      <c r="D812" s="201"/>
    </row>
    <row r="813" spans="2:4" s="202" customFormat="1" x14ac:dyDescent="0.2">
      <c r="B813" s="199"/>
      <c r="C813" s="199"/>
      <c r="D813" s="201"/>
    </row>
    <row r="814" spans="2:4" s="202" customFormat="1" x14ac:dyDescent="0.2">
      <c r="B814" s="199"/>
      <c r="C814" s="199"/>
      <c r="D814" s="201"/>
    </row>
    <row r="815" spans="2:4" s="202" customFormat="1" x14ac:dyDescent="0.2">
      <c r="B815" s="199"/>
      <c r="C815" s="199"/>
      <c r="D815" s="201"/>
    </row>
    <row r="816" spans="2:4" s="202" customFormat="1" x14ac:dyDescent="0.2">
      <c r="B816" s="199"/>
      <c r="C816" s="199"/>
      <c r="D816" s="201"/>
    </row>
    <row r="817" spans="2:4" s="202" customFormat="1" x14ac:dyDescent="0.2">
      <c r="B817" s="199"/>
      <c r="C817" s="199"/>
      <c r="D817" s="201"/>
    </row>
    <row r="818" spans="2:4" s="202" customFormat="1" x14ac:dyDescent="0.2">
      <c r="B818" s="199"/>
      <c r="C818" s="199"/>
      <c r="D818" s="201"/>
    </row>
    <row r="819" spans="2:4" s="202" customFormat="1" x14ac:dyDescent="0.2">
      <c r="B819" s="199"/>
      <c r="C819" s="199"/>
      <c r="D819" s="201"/>
    </row>
    <row r="820" spans="2:4" s="202" customFormat="1" x14ac:dyDescent="0.2">
      <c r="B820" s="199"/>
      <c r="C820" s="199"/>
      <c r="D820" s="201"/>
    </row>
    <row r="821" spans="2:4" s="202" customFormat="1" x14ac:dyDescent="0.2">
      <c r="B821" s="199"/>
      <c r="C821" s="199"/>
      <c r="D821" s="201"/>
    </row>
    <row r="822" spans="2:4" s="202" customFormat="1" x14ac:dyDescent="0.2">
      <c r="B822" s="199"/>
      <c r="C822" s="199"/>
      <c r="D822" s="201"/>
    </row>
    <row r="823" spans="2:4" s="202" customFormat="1" x14ac:dyDescent="0.2">
      <c r="B823" s="199"/>
      <c r="C823" s="199"/>
      <c r="D823" s="201"/>
    </row>
    <row r="824" spans="2:4" s="202" customFormat="1" x14ac:dyDescent="0.2">
      <c r="B824" s="199"/>
      <c r="C824" s="199"/>
      <c r="D824" s="201"/>
    </row>
    <row r="825" spans="2:4" s="202" customFormat="1" x14ac:dyDescent="0.2">
      <c r="B825" s="199"/>
      <c r="C825" s="199"/>
      <c r="D825" s="201"/>
    </row>
    <row r="826" spans="2:4" s="202" customFormat="1" x14ac:dyDescent="0.2">
      <c r="B826" s="199"/>
      <c r="C826" s="199"/>
      <c r="D826" s="201"/>
    </row>
    <row r="827" spans="2:4" s="202" customFormat="1" x14ac:dyDescent="0.2">
      <c r="B827" s="199"/>
      <c r="C827" s="199"/>
      <c r="D827" s="201"/>
    </row>
    <row r="828" spans="2:4" s="202" customFormat="1" x14ac:dyDescent="0.2">
      <c r="B828" s="199"/>
      <c r="C828" s="199"/>
      <c r="D828" s="201"/>
    </row>
    <row r="829" spans="2:4" s="202" customFormat="1" x14ac:dyDescent="0.2">
      <c r="B829" s="199"/>
      <c r="C829" s="199"/>
      <c r="D829" s="201"/>
    </row>
    <row r="830" spans="2:4" s="202" customFormat="1" x14ac:dyDescent="0.2">
      <c r="B830" s="199"/>
      <c r="C830" s="199"/>
      <c r="D830" s="201"/>
    </row>
    <row r="831" spans="2:4" s="202" customFormat="1" x14ac:dyDescent="0.2">
      <c r="B831" s="199"/>
      <c r="C831" s="199"/>
      <c r="D831" s="201"/>
    </row>
    <row r="832" spans="2:4" s="202" customFormat="1" x14ac:dyDescent="0.2">
      <c r="B832" s="199"/>
      <c r="C832" s="199"/>
      <c r="D832" s="201"/>
    </row>
    <row r="833" spans="2:4" s="202" customFormat="1" x14ac:dyDescent="0.2">
      <c r="B833" s="199"/>
      <c r="C833" s="199"/>
      <c r="D833" s="201"/>
    </row>
    <row r="834" spans="2:4" s="202" customFormat="1" x14ac:dyDescent="0.2">
      <c r="B834" s="199"/>
      <c r="C834" s="199"/>
      <c r="D834" s="201"/>
    </row>
    <row r="835" spans="2:4" s="202" customFormat="1" x14ac:dyDescent="0.2">
      <c r="B835" s="199"/>
      <c r="C835" s="199"/>
      <c r="D835" s="201"/>
    </row>
    <row r="836" spans="2:4" s="202" customFormat="1" x14ac:dyDescent="0.2">
      <c r="B836" s="199"/>
      <c r="C836" s="199"/>
      <c r="D836" s="201"/>
    </row>
    <row r="837" spans="2:4" s="202" customFormat="1" x14ac:dyDescent="0.2">
      <c r="B837" s="199"/>
      <c r="C837" s="199"/>
      <c r="D837" s="201"/>
    </row>
    <row r="838" spans="2:4" s="202" customFormat="1" x14ac:dyDescent="0.2">
      <c r="B838" s="199"/>
      <c r="C838" s="199"/>
      <c r="D838" s="201"/>
    </row>
    <row r="839" spans="2:4" s="202" customFormat="1" x14ac:dyDescent="0.2">
      <c r="B839" s="199"/>
      <c r="C839" s="199"/>
      <c r="D839" s="201"/>
    </row>
    <row r="840" spans="2:4" s="202" customFormat="1" x14ac:dyDescent="0.2">
      <c r="B840" s="199"/>
      <c r="C840" s="199"/>
      <c r="D840" s="201"/>
    </row>
    <row r="841" spans="2:4" s="202" customFormat="1" x14ac:dyDescent="0.2">
      <c r="B841" s="199"/>
      <c r="C841" s="199"/>
      <c r="D841" s="201"/>
    </row>
    <row r="842" spans="2:4" s="202" customFormat="1" x14ac:dyDescent="0.2">
      <c r="B842" s="199"/>
      <c r="C842" s="199"/>
      <c r="D842" s="201"/>
    </row>
    <row r="843" spans="2:4" s="202" customFormat="1" x14ac:dyDescent="0.2">
      <c r="B843" s="199"/>
      <c r="C843" s="199"/>
      <c r="D843" s="201"/>
    </row>
    <row r="844" spans="2:4" s="202" customFormat="1" x14ac:dyDescent="0.2">
      <c r="B844" s="199"/>
      <c r="C844" s="199"/>
      <c r="D844" s="201"/>
    </row>
    <row r="845" spans="2:4" s="202" customFormat="1" x14ac:dyDescent="0.2">
      <c r="B845" s="199"/>
      <c r="C845" s="199"/>
      <c r="D845" s="201"/>
    </row>
    <row r="846" spans="2:4" s="202" customFormat="1" x14ac:dyDescent="0.2">
      <c r="B846" s="199"/>
      <c r="C846" s="199"/>
      <c r="D846" s="201"/>
    </row>
    <row r="847" spans="2:4" s="202" customFormat="1" x14ac:dyDescent="0.2">
      <c r="B847" s="199"/>
      <c r="C847" s="199"/>
      <c r="D847" s="201"/>
    </row>
    <row r="848" spans="2:4" s="202" customFormat="1" x14ac:dyDescent="0.2">
      <c r="B848" s="199"/>
      <c r="C848" s="199"/>
      <c r="D848" s="201"/>
    </row>
    <row r="849" spans="2:4" s="202" customFormat="1" x14ac:dyDescent="0.2">
      <c r="B849" s="199"/>
      <c r="C849" s="199"/>
      <c r="D849" s="201"/>
    </row>
    <row r="850" spans="2:4" s="202" customFormat="1" x14ac:dyDescent="0.2">
      <c r="B850" s="199"/>
      <c r="C850" s="199"/>
      <c r="D850" s="201"/>
    </row>
    <row r="851" spans="2:4" s="202" customFormat="1" x14ac:dyDescent="0.2">
      <c r="B851" s="199"/>
      <c r="C851" s="199"/>
      <c r="D851" s="201"/>
    </row>
    <row r="852" spans="2:4" s="202" customFormat="1" x14ac:dyDescent="0.2">
      <c r="B852" s="199"/>
      <c r="C852" s="199"/>
      <c r="D852" s="201"/>
    </row>
    <row r="853" spans="2:4" s="202" customFormat="1" x14ac:dyDescent="0.2">
      <c r="B853" s="199"/>
      <c r="C853" s="199"/>
      <c r="D853" s="201"/>
    </row>
    <row r="854" spans="2:4" s="202" customFormat="1" x14ac:dyDescent="0.2">
      <c r="B854" s="199"/>
      <c r="C854" s="199"/>
      <c r="D854" s="201"/>
    </row>
    <row r="855" spans="2:4" s="202" customFormat="1" x14ac:dyDescent="0.2">
      <c r="B855" s="199"/>
      <c r="C855" s="199"/>
      <c r="D855" s="201"/>
    </row>
    <row r="856" spans="2:4" s="202" customFormat="1" x14ac:dyDescent="0.2">
      <c r="B856" s="199"/>
      <c r="C856" s="199"/>
      <c r="D856" s="201"/>
    </row>
    <row r="857" spans="2:4" s="202" customFormat="1" x14ac:dyDescent="0.2">
      <c r="B857" s="199"/>
      <c r="C857" s="199"/>
      <c r="D857" s="201"/>
    </row>
    <row r="858" spans="2:4" s="202" customFormat="1" x14ac:dyDescent="0.2">
      <c r="B858" s="199"/>
      <c r="C858" s="199"/>
      <c r="D858" s="201"/>
    </row>
    <row r="859" spans="2:4" s="202" customFormat="1" x14ac:dyDescent="0.2">
      <c r="B859" s="199"/>
      <c r="C859" s="199"/>
      <c r="D859" s="201"/>
    </row>
    <row r="860" spans="2:4" s="202" customFormat="1" x14ac:dyDescent="0.2">
      <c r="B860" s="199"/>
      <c r="C860" s="199"/>
      <c r="D860" s="201"/>
    </row>
    <row r="861" spans="2:4" s="202" customFormat="1" x14ac:dyDescent="0.2">
      <c r="B861" s="199"/>
      <c r="C861" s="199"/>
      <c r="D861" s="201"/>
    </row>
    <row r="862" spans="2:4" s="202" customFormat="1" x14ac:dyDescent="0.2">
      <c r="B862" s="199"/>
      <c r="C862" s="199"/>
      <c r="D862" s="201"/>
    </row>
    <row r="863" spans="2:4" s="202" customFormat="1" x14ac:dyDescent="0.2">
      <c r="B863" s="199"/>
      <c r="C863" s="199"/>
      <c r="D863" s="201"/>
    </row>
    <row r="864" spans="2:4" s="202" customFormat="1" x14ac:dyDescent="0.2">
      <c r="B864" s="199"/>
      <c r="C864" s="199"/>
      <c r="D864" s="201"/>
    </row>
    <row r="865" spans="2:4" s="202" customFormat="1" x14ac:dyDescent="0.2">
      <c r="B865" s="199"/>
      <c r="C865" s="199"/>
      <c r="D865" s="201"/>
    </row>
    <row r="866" spans="2:4" s="202" customFormat="1" x14ac:dyDescent="0.2">
      <c r="B866" s="199"/>
      <c r="C866" s="199"/>
      <c r="D866" s="201"/>
    </row>
    <row r="867" spans="2:4" s="202" customFormat="1" x14ac:dyDescent="0.2">
      <c r="B867" s="199"/>
      <c r="C867" s="199"/>
      <c r="D867" s="201"/>
    </row>
    <row r="868" spans="2:4" s="202" customFormat="1" x14ac:dyDescent="0.2">
      <c r="B868" s="199"/>
      <c r="C868" s="199"/>
      <c r="D868" s="201"/>
    </row>
    <row r="869" spans="2:4" s="202" customFormat="1" x14ac:dyDescent="0.2">
      <c r="B869" s="199"/>
      <c r="C869" s="199"/>
      <c r="D869" s="201"/>
    </row>
    <row r="870" spans="2:4" s="202" customFormat="1" x14ac:dyDescent="0.2">
      <c r="B870" s="199"/>
      <c r="C870" s="199"/>
      <c r="D870" s="201"/>
    </row>
    <row r="871" spans="2:4" s="202" customFormat="1" x14ac:dyDescent="0.2">
      <c r="B871" s="199"/>
      <c r="C871" s="199"/>
      <c r="D871" s="201"/>
    </row>
    <row r="872" spans="2:4" s="202" customFormat="1" x14ac:dyDescent="0.2">
      <c r="B872" s="199"/>
      <c r="C872" s="199"/>
      <c r="D872" s="201"/>
    </row>
    <row r="873" spans="2:4" s="202" customFormat="1" x14ac:dyDescent="0.2">
      <c r="B873" s="199"/>
      <c r="C873" s="199"/>
      <c r="D873" s="201"/>
    </row>
    <row r="874" spans="2:4" s="202" customFormat="1" x14ac:dyDescent="0.2">
      <c r="B874" s="199"/>
      <c r="C874" s="199"/>
      <c r="D874" s="201"/>
    </row>
    <row r="875" spans="2:4" s="202" customFormat="1" x14ac:dyDescent="0.2">
      <c r="B875" s="199"/>
      <c r="C875" s="199"/>
      <c r="D875" s="201"/>
    </row>
    <row r="876" spans="2:4" s="202" customFormat="1" x14ac:dyDescent="0.2">
      <c r="B876" s="199"/>
      <c r="C876" s="199"/>
      <c r="D876" s="201"/>
    </row>
    <row r="877" spans="2:4" s="202" customFormat="1" x14ac:dyDescent="0.2">
      <c r="B877" s="199"/>
      <c r="C877" s="199"/>
      <c r="D877" s="201"/>
    </row>
    <row r="878" spans="2:4" s="202" customFormat="1" x14ac:dyDescent="0.2">
      <c r="B878" s="199"/>
      <c r="C878" s="199"/>
      <c r="D878" s="201"/>
    </row>
    <row r="879" spans="2:4" s="202" customFormat="1" x14ac:dyDescent="0.2">
      <c r="B879" s="199"/>
      <c r="C879" s="199"/>
      <c r="D879" s="201"/>
    </row>
    <row r="880" spans="2:4" s="202" customFormat="1" x14ac:dyDescent="0.2">
      <c r="B880" s="199"/>
      <c r="C880" s="199"/>
      <c r="D880" s="201"/>
    </row>
    <row r="881" spans="2:4" s="202" customFormat="1" x14ac:dyDescent="0.2">
      <c r="B881" s="199"/>
      <c r="C881" s="199"/>
      <c r="D881" s="201"/>
    </row>
    <row r="882" spans="2:4" s="202" customFormat="1" x14ac:dyDescent="0.2">
      <c r="B882" s="199"/>
      <c r="C882" s="199"/>
      <c r="D882" s="201"/>
    </row>
    <row r="883" spans="2:4" s="202" customFormat="1" x14ac:dyDescent="0.2">
      <c r="B883" s="199"/>
      <c r="C883" s="199"/>
      <c r="D883" s="201"/>
    </row>
    <row r="884" spans="2:4" s="202" customFormat="1" x14ac:dyDescent="0.2">
      <c r="B884" s="199"/>
      <c r="C884" s="199"/>
      <c r="D884" s="201"/>
    </row>
    <row r="885" spans="2:4" s="202" customFormat="1" x14ac:dyDescent="0.2">
      <c r="B885" s="199"/>
      <c r="C885" s="199"/>
      <c r="D885" s="201"/>
    </row>
    <row r="886" spans="2:4" s="202" customFormat="1" x14ac:dyDescent="0.2">
      <c r="B886" s="199"/>
      <c r="C886" s="199"/>
      <c r="D886" s="201"/>
    </row>
    <row r="887" spans="2:4" s="202" customFormat="1" x14ac:dyDescent="0.2">
      <c r="B887" s="199"/>
      <c r="C887" s="199"/>
      <c r="D887" s="201"/>
    </row>
    <row r="888" spans="2:4" s="202" customFormat="1" x14ac:dyDescent="0.2">
      <c r="B888" s="199"/>
      <c r="C888" s="199"/>
      <c r="D888" s="201"/>
    </row>
    <row r="889" spans="2:4" s="202" customFormat="1" x14ac:dyDescent="0.2">
      <c r="B889" s="199"/>
      <c r="C889" s="199"/>
      <c r="D889" s="201"/>
    </row>
    <row r="890" spans="2:4" s="202" customFormat="1" x14ac:dyDescent="0.2">
      <c r="B890" s="199"/>
      <c r="C890" s="199"/>
      <c r="D890" s="201"/>
    </row>
    <row r="891" spans="2:4" s="202" customFormat="1" x14ac:dyDescent="0.2">
      <c r="B891" s="199"/>
      <c r="C891" s="199"/>
      <c r="D891" s="201"/>
    </row>
    <row r="892" spans="2:4" s="202" customFormat="1" x14ac:dyDescent="0.2">
      <c r="B892" s="199"/>
      <c r="C892" s="199"/>
      <c r="D892" s="201"/>
    </row>
    <row r="893" spans="2:4" s="202" customFormat="1" x14ac:dyDescent="0.2">
      <c r="B893" s="199"/>
      <c r="C893" s="199"/>
      <c r="D893" s="201"/>
    </row>
    <row r="894" spans="2:4" s="202" customFormat="1" x14ac:dyDescent="0.2">
      <c r="B894" s="199"/>
      <c r="C894" s="199"/>
      <c r="D894" s="201"/>
    </row>
    <row r="895" spans="2:4" s="202" customFormat="1" x14ac:dyDescent="0.2">
      <c r="B895" s="199"/>
      <c r="C895" s="199"/>
      <c r="D895" s="201"/>
    </row>
    <row r="896" spans="2:4" s="202" customFormat="1" x14ac:dyDescent="0.2">
      <c r="B896" s="199"/>
      <c r="C896" s="199"/>
      <c r="D896" s="201"/>
    </row>
    <row r="897" spans="2:4" s="202" customFormat="1" x14ac:dyDescent="0.2">
      <c r="B897" s="199"/>
      <c r="C897" s="199"/>
      <c r="D897" s="201"/>
    </row>
    <row r="898" spans="2:4" s="202" customFormat="1" x14ac:dyDescent="0.2">
      <c r="B898" s="199"/>
      <c r="C898" s="199"/>
      <c r="D898" s="201"/>
    </row>
    <row r="899" spans="2:4" s="202" customFormat="1" x14ac:dyDescent="0.2">
      <c r="B899" s="199"/>
      <c r="C899" s="199"/>
      <c r="D899" s="201"/>
    </row>
    <row r="900" spans="2:4" s="202" customFormat="1" x14ac:dyDescent="0.2">
      <c r="B900" s="199"/>
      <c r="C900" s="199"/>
      <c r="D900" s="201"/>
    </row>
    <row r="901" spans="2:4" s="202" customFormat="1" x14ac:dyDescent="0.2">
      <c r="B901" s="199"/>
      <c r="C901" s="199"/>
      <c r="D901" s="201"/>
    </row>
    <row r="902" spans="2:4" s="202" customFormat="1" x14ac:dyDescent="0.2">
      <c r="B902" s="199"/>
      <c r="C902" s="199"/>
      <c r="D902" s="201"/>
    </row>
    <row r="903" spans="2:4" s="202" customFormat="1" x14ac:dyDescent="0.2">
      <c r="B903" s="199"/>
      <c r="C903" s="199"/>
      <c r="D903" s="201"/>
    </row>
    <row r="904" spans="2:4" s="202" customFormat="1" x14ac:dyDescent="0.2">
      <c r="B904" s="199"/>
      <c r="C904" s="199"/>
      <c r="D904" s="201"/>
    </row>
    <row r="905" spans="2:4" s="202" customFormat="1" x14ac:dyDescent="0.2">
      <c r="B905" s="199"/>
      <c r="C905" s="199"/>
      <c r="D905" s="201"/>
    </row>
    <row r="906" spans="2:4" s="202" customFormat="1" x14ac:dyDescent="0.2">
      <c r="B906" s="199"/>
      <c r="C906" s="199"/>
      <c r="D906" s="201"/>
    </row>
    <row r="907" spans="2:4" s="202" customFormat="1" x14ac:dyDescent="0.2">
      <c r="B907" s="199"/>
      <c r="C907" s="199"/>
      <c r="D907" s="201"/>
    </row>
    <row r="908" spans="2:4" s="202" customFormat="1" x14ac:dyDescent="0.2">
      <c r="B908" s="199"/>
      <c r="C908" s="199"/>
      <c r="D908" s="201"/>
    </row>
    <row r="909" spans="2:4" s="202" customFormat="1" x14ac:dyDescent="0.2">
      <c r="B909" s="199"/>
      <c r="C909" s="199"/>
      <c r="D909" s="201"/>
    </row>
    <row r="910" spans="2:4" s="202" customFormat="1" x14ac:dyDescent="0.2">
      <c r="B910" s="199"/>
      <c r="C910" s="199"/>
      <c r="D910" s="201"/>
    </row>
    <row r="911" spans="2:4" s="202" customFormat="1" x14ac:dyDescent="0.2">
      <c r="B911" s="199"/>
      <c r="C911" s="199"/>
      <c r="D911" s="201"/>
    </row>
    <row r="912" spans="2:4" s="202" customFormat="1" x14ac:dyDescent="0.2">
      <c r="B912" s="199"/>
      <c r="C912" s="199"/>
      <c r="D912" s="201"/>
    </row>
    <row r="913" spans="2:4" s="202" customFormat="1" x14ac:dyDescent="0.2">
      <c r="B913" s="199"/>
      <c r="C913" s="199"/>
      <c r="D913" s="201"/>
    </row>
    <row r="914" spans="2:4" s="202" customFormat="1" x14ac:dyDescent="0.2">
      <c r="B914" s="199"/>
      <c r="C914" s="199"/>
      <c r="D914" s="201"/>
    </row>
    <row r="915" spans="2:4" s="202" customFormat="1" x14ac:dyDescent="0.2">
      <c r="B915" s="199"/>
      <c r="C915" s="199"/>
      <c r="D915" s="201"/>
    </row>
    <row r="916" spans="2:4" s="202" customFormat="1" x14ac:dyDescent="0.2">
      <c r="B916" s="199"/>
      <c r="C916" s="199"/>
      <c r="D916" s="201"/>
    </row>
    <row r="917" spans="2:4" s="202" customFormat="1" x14ac:dyDescent="0.2">
      <c r="B917" s="199"/>
      <c r="C917" s="199"/>
      <c r="D917" s="201"/>
    </row>
    <row r="918" spans="2:4" s="202" customFormat="1" x14ac:dyDescent="0.2">
      <c r="B918" s="199"/>
      <c r="C918" s="199"/>
      <c r="D918" s="201"/>
    </row>
    <row r="919" spans="2:4" s="202" customFormat="1" x14ac:dyDescent="0.2">
      <c r="B919" s="199"/>
      <c r="C919" s="199"/>
      <c r="D919" s="201"/>
    </row>
    <row r="920" spans="2:4" s="202" customFormat="1" x14ac:dyDescent="0.2">
      <c r="B920" s="199"/>
      <c r="C920" s="199"/>
      <c r="D920" s="201"/>
    </row>
    <row r="921" spans="2:4" s="202" customFormat="1" x14ac:dyDescent="0.2">
      <c r="B921" s="199"/>
      <c r="C921" s="199"/>
      <c r="D921" s="201"/>
    </row>
    <row r="922" spans="2:4" s="202" customFormat="1" x14ac:dyDescent="0.2">
      <c r="B922" s="199"/>
      <c r="C922" s="199"/>
      <c r="D922" s="201"/>
    </row>
    <row r="923" spans="2:4" s="202" customFormat="1" x14ac:dyDescent="0.2">
      <c r="B923" s="199"/>
      <c r="C923" s="199"/>
      <c r="D923" s="201"/>
    </row>
    <row r="924" spans="2:4" s="202" customFormat="1" x14ac:dyDescent="0.2">
      <c r="B924" s="199"/>
      <c r="C924" s="199"/>
      <c r="D924" s="201"/>
    </row>
    <row r="925" spans="2:4" s="202" customFormat="1" x14ac:dyDescent="0.2">
      <c r="B925" s="199"/>
      <c r="C925" s="199"/>
      <c r="D925" s="201"/>
    </row>
    <row r="926" spans="2:4" s="202" customFormat="1" x14ac:dyDescent="0.2">
      <c r="B926" s="199"/>
      <c r="C926" s="199"/>
      <c r="D926" s="201"/>
    </row>
    <row r="927" spans="2:4" s="202" customFormat="1" x14ac:dyDescent="0.2">
      <c r="B927" s="199"/>
      <c r="C927" s="199"/>
      <c r="D927" s="201"/>
    </row>
    <row r="928" spans="2:4" s="202" customFormat="1" x14ac:dyDescent="0.2">
      <c r="B928" s="199"/>
      <c r="C928" s="199"/>
      <c r="D928" s="201"/>
    </row>
    <row r="929" spans="2:4" s="202" customFormat="1" x14ac:dyDescent="0.2">
      <c r="B929" s="199"/>
      <c r="C929" s="199"/>
      <c r="D929" s="201"/>
    </row>
    <row r="930" spans="2:4" s="202" customFormat="1" x14ac:dyDescent="0.2">
      <c r="B930" s="199"/>
      <c r="C930" s="199"/>
      <c r="D930" s="201"/>
    </row>
    <row r="931" spans="2:4" s="202" customFormat="1" x14ac:dyDescent="0.2">
      <c r="B931" s="199"/>
      <c r="C931" s="199"/>
      <c r="D931" s="201"/>
    </row>
    <row r="932" spans="2:4" s="202" customFormat="1" x14ac:dyDescent="0.2">
      <c r="B932" s="199"/>
      <c r="C932" s="199"/>
      <c r="D932" s="201"/>
    </row>
    <row r="933" spans="2:4" s="202" customFormat="1" x14ac:dyDescent="0.2">
      <c r="B933" s="199"/>
      <c r="C933" s="199"/>
      <c r="D933" s="201"/>
    </row>
    <row r="934" spans="2:4" s="202" customFormat="1" x14ac:dyDescent="0.2">
      <c r="B934" s="199"/>
      <c r="C934" s="199"/>
      <c r="D934" s="201"/>
    </row>
    <row r="935" spans="2:4" s="202" customFormat="1" x14ac:dyDescent="0.2">
      <c r="B935" s="199"/>
      <c r="C935" s="199"/>
      <c r="D935" s="201"/>
    </row>
    <row r="936" spans="2:4" s="202" customFormat="1" x14ac:dyDescent="0.2">
      <c r="B936" s="199"/>
      <c r="C936" s="199"/>
      <c r="D936" s="201"/>
    </row>
    <row r="937" spans="2:4" s="202" customFormat="1" x14ac:dyDescent="0.2">
      <c r="B937" s="199"/>
      <c r="C937" s="199"/>
      <c r="D937" s="201"/>
    </row>
    <row r="938" spans="2:4" s="202" customFormat="1" x14ac:dyDescent="0.2">
      <c r="B938" s="199"/>
      <c r="C938" s="199"/>
      <c r="D938" s="201"/>
    </row>
    <row r="939" spans="2:4" s="202" customFormat="1" x14ac:dyDescent="0.2">
      <c r="B939" s="199"/>
      <c r="C939" s="199"/>
      <c r="D939" s="201"/>
    </row>
    <row r="940" spans="2:4" s="202" customFormat="1" x14ac:dyDescent="0.2">
      <c r="B940" s="199"/>
      <c r="C940" s="199"/>
      <c r="D940" s="201"/>
    </row>
    <row r="941" spans="2:4" s="202" customFormat="1" x14ac:dyDescent="0.2">
      <c r="B941" s="199"/>
      <c r="C941" s="199"/>
      <c r="D941" s="201"/>
    </row>
    <row r="942" spans="2:4" s="202" customFormat="1" x14ac:dyDescent="0.2">
      <c r="B942" s="199"/>
      <c r="C942" s="199"/>
      <c r="D942" s="201"/>
    </row>
    <row r="943" spans="2:4" s="202" customFormat="1" x14ac:dyDescent="0.2">
      <c r="B943" s="199"/>
      <c r="C943" s="199"/>
      <c r="D943" s="201"/>
    </row>
    <row r="944" spans="2:4" s="202" customFormat="1" x14ac:dyDescent="0.2">
      <c r="B944" s="199"/>
      <c r="C944" s="199"/>
      <c r="D944" s="201"/>
    </row>
    <row r="945" spans="2:4" s="202" customFormat="1" x14ac:dyDescent="0.2">
      <c r="B945" s="199"/>
      <c r="C945" s="199"/>
      <c r="D945" s="201"/>
    </row>
    <row r="946" spans="2:4" s="202" customFormat="1" x14ac:dyDescent="0.2">
      <c r="B946" s="199"/>
      <c r="C946" s="199"/>
      <c r="D946" s="201"/>
    </row>
    <row r="947" spans="2:4" s="202" customFormat="1" x14ac:dyDescent="0.2">
      <c r="B947" s="199"/>
      <c r="C947" s="199"/>
      <c r="D947" s="201"/>
    </row>
    <row r="948" spans="2:4" s="202" customFormat="1" x14ac:dyDescent="0.2">
      <c r="B948" s="199"/>
      <c r="C948" s="199"/>
      <c r="D948" s="201"/>
    </row>
    <row r="949" spans="2:4" s="202" customFormat="1" x14ac:dyDescent="0.2">
      <c r="B949" s="199"/>
      <c r="C949" s="199"/>
      <c r="D949" s="201"/>
    </row>
    <row r="950" spans="2:4" s="202" customFormat="1" x14ac:dyDescent="0.2">
      <c r="B950" s="199"/>
      <c r="C950" s="199"/>
      <c r="D950" s="201"/>
    </row>
    <row r="951" spans="2:4" s="202" customFormat="1" x14ac:dyDescent="0.2">
      <c r="B951" s="199"/>
      <c r="C951" s="199"/>
      <c r="D951" s="201"/>
    </row>
    <row r="952" spans="2:4" s="202" customFormat="1" x14ac:dyDescent="0.2">
      <c r="B952" s="199"/>
      <c r="C952" s="199"/>
      <c r="D952" s="201"/>
    </row>
    <row r="953" spans="2:4" s="202" customFormat="1" x14ac:dyDescent="0.2">
      <c r="B953" s="199"/>
      <c r="C953" s="199"/>
      <c r="D953" s="201"/>
    </row>
    <row r="954" spans="2:4" s="202" customFormat="1" x14ac:dyDescent="0.2">
      <c r="B954" s="199"/>
      <c r="C954" s="199"/>
      <c r="D954" s="201"/>
    </row>
    <row r="955" spans="2:4" s="202" customFormat="1" x14ac:dyDescent="0.2">
      <c r="B955" s="199"/>
      <c r="C955" s="199"/>
      <c r="D955" s="201"/>
    </row>
    <row r="956" spans="2:4" s="202" customFormat="1" x14ac:dyDescent="0.2">
      <c r="B956" s="199"/>
      <c r="C956" s="199"/>
      <c r="D956" s="201"/>
    </row>
    <row r="957" spans="2:4" s="202" customFormat="1" x14ac:dyDescent="0.2">
      <c r="B957" s="199"/>
      <c r="C957" s="199"/>
      <c r="D957" s="201"/>
    </row>
    <row r="958" spans="2:4" s="202" customFormat="1" x14ac:dyDescent="0.2">
      <c r="B958" s="199"/>
      <c r="C958" s="199"/>
      <c r="D958" s="201"/>
    </row>
    <row r="959" spans="2:4" s="202" customFormat="1" x14ac:dyDescent="0.2">
      <c r="B959" s="199"/>
      <c r="C959" s="199"/>
      <c r="D959" s="201"/>
    </row>
    <row r="960" spans="2:4" s="202" customFormat="1" x14ac:dyDescent="0.2">
      <c r="B960" s="199"/>
      <c r="C960" s="199"/>
      <c r="D960" s="201"/>
    </row>
    <row r="961" spans="2:4" s="202" customFormat="1" x14ac:dyDescent="0.2">
      <c r="B961" s="199"/>
      <c r="C961" s="199"/>
      <c r="D961" s="201"/>
    </row>
    <row r="962" spans="2:4" s="202" customFormat="1" x14ac:dyDescent="0.2">
      <c r="B962" s="199"/>
      <c r="C962" s="199"/>
      <c r="D962" s="201"/>
    </row>
    <row r="963" spans="2:4" s="202" customFormat="1" x14ac:dyDescent="0.2">
      <c r="B963" s="199"/>
      <c r="C963" s="199"/>
      <c r="D963" s="201"/>
    </row>
    <row r="964" spans="2:4" s="202" customFormat="1" x14ac:dyDescent="0.2">
      <c r="B964" s="199"/>
      <c r="C964" s="199"/>
      <c r="D964" s="201"/>
    </row>
    <row r="965" spans="2:4" s="202" customFormat="1" x14ac:dyDescent="0.2">
      <c r="B965" s="199"/>
      <c r="C965" s="199"/>
      <c r="D965" s="201"/>
    </row>
    <row r="966" spans="2:4" s="202" customFormat="1" x14ac:dyDescent="0.2">
      <c r="B966" s="199"/>
      <c r="C966" s="199"/>
      <c r="D966" s="201"/>
    </row>
    <row r="967" spans="2:4" s="202" customFormat="1" x14ac:dyDescent="0.2">
      <c r="B967" s="199"/>
      <c r="C967" s="199"/>
      <c r="D967" s="201"/>
    </row>
    <row r="968" spans="2:4" s="202" customFormat="1" x14ac:dyDescent="0.2">
      <c r="B968" s="199"/>
      <c r="C968" s="199"/>
      <c r="D968" s="201"/>
    </row>
    <row r="969" spans="2:4" s="202" customFormat="1" x14ac:dyDescent="0.2">
      <c r="B969" s="199"/>
      <c r="C969" s="199"/>
      <c r="D969" s="201"/>
    </row>
    <row r="970" spans="2:4" s="202" customFormat="1" x14ac:dyDescent="0.2">
      <c r="B970" s="199"/>
      <c r="C970" s="199"/>
      <c r="D970" s="201"/>
    </row>
    <row r="971" spans="2:4" s="202" customFormat="1" x14ac:dyDescent="0.2">
      <c r="B971" s="199"/>
      <c r="C971" s="199"/>
      <c r="D971" s="201"/>
    </row>
    <row r="972" spans="2:4" s="202" customFormat="1" x14ac:dyDescent="0.2">
      <c r="B972" s="199"/>
      <c r="C972" s="199"/>
      <c r="D972" s="201"/>
    </row>
    <row r="973" spans="2:4" s="202" customFormat="1" x14ac:dyDescent="0.2">
      <c r="B973" s="199"/>
      <c r="C973" s="199"/>
      <c r="D973" s="201"/>
    </row>
    <row r="974" spans="2:4" s="202" customFormat="1" x14ac:dyDescent="0.2">
      <c r="B974" s="199"/>
      <c r="C974" s="199"/>
      <c r="D974" s="201"/>
    </row>
    <row r="975" spans="2:4" s="202" customFormat="1" x14ac:dyDescent="0.2">
      <c r="B975" s="199"/>
      <c r="C975" s="199"/>
      <c r="D975" s="201"/>
    </row>
    <row r="976" spans="2:4" s="202" customFormat="1" x14ac:dyDescent="0.2">
      <c r="B976" s="199"/>
      <c r="C976" s="199"/>
      <c r="D976" s="201"/>
    </row>
    <row r="977" spans="2:4" s="202" customFormat="1" x14ac:dyDescent="0.2">
      <c r="B977" s="199"/>
      <c r="C977" s="199"/>
      <c r="D977" s="201"/>
    </row>
    <row r="978" spans="2:4" s="202" customFormat="1" x14ac:dyDescent="0.2">
      <c r="B978" s="199"/>
      <c r="C978" s="199"/>
      <c r="D978" s="201"/>
    </row>
    <row r="979" spans="2:4" s="202" customFormat="1" x14ac:dyDescent="0.2">
      <c r="B979" s="199"/>
      <c r="C979" s="199"/>
      <c r="D979" s="201"/>
    </row>
    <row r="980" spans="2:4" s="202" customFormat="1" x14ac:dyDescent="0.2">
      <c r="B980" s="199"/>
      <c r="C980" s="199"/>
      <c r="D980" s="201"/>
    </row>
    <row r="981" spans="2:4" s="202" customFormat="1" x14ac:dyDescent="0.2">
      <c r="B981" s="199"/>
      <c r="C981" s="199"/>
      <c r="D981" s="201"/>
    </row>
    <row r="982" spans="2:4" s="202" customFormat="1" x14ac:dyDescent="0.2">
      <c r="B982" s="199"/>
      <c r="C982" s="199"/>
      <c r="D982" s="201"/>
    </row>
    <row r="983" spans="2:4" s="202" customFormat="1" x14ac:dyDescent="0.2">
      <c r="B983" s="199"/>
      <c r="C983" s="199"/>
      <c r="D983" s="201"/>
    </row>
    <row r="984" spans="2:4" s="202" customFormat="1" x14ac:dyDescent="0.2">
      <c r="B984" s="199"/>
      <c r="C984" s="199"/>
      <c r="D984" s="201"/>
    </row>
    <row r="985" spans="2:4" s="202" customFormat="1" x14ac:dyDescent="0.2">
      <c r="B985" s="199"/>
      <c r="C985" s="199"/>
      <c r="D985" s="201"/>
    </row>
    <row r="986" spans="2:4" s="202" customFormat="1" x14ac:dyDescent="0.2">
      <c r="B986" s="199"/>
      <c r="C986" s="199"/>
      <c r="D986" s="201"/>
    </row>
    <row r="987" spans="2:4" s="202" customFormat="1" x14ac:dyDescent="0.2">
      <c r="B987" s="199"/>
      <c r="C987" s="199"/>
      <c r="D987" s="201"/>
    </row>
    <row r="988" spans="2:4" s="202" customFormat="1" x14ac:dyDescent="0.2">
      <c r="B988" s="199"/>
      <c r="C988" s="199"/>
      <c r="D988" s="201"/>
    </row>
    <row r="989" spans="2:4" s="202" customFormat="1" x14ac:dyDescent="0.2">
      <c r="B989" s="199"/>
      <c r="C989" s="199"/>
      <c r="D989" s="201"/>
    </row>
    <row r="990" spans="2:4" s="202" customFormat="1" x14ac:dyDescent="0.2">
      <c r="B990" s="199"/>
      <c r="C990" s="199"/>
      <c r="D990" s="201"/>
    </row>
    <row r="991" spans="2:4" s="202" customFormat="1" x14ac:dyDescent="0.2">
      <c r="B991" s="199"/>
      <c r="C991" s="199"/>
      <c r="D991" s="201"/>
    </row>
    <row r="992" spans="2:4" s="202" customFormat="1" x14ac:dyDescent="0.2">
      <c r="B992" s="199"/>
      <c r="C992" s="199"/>
      <c r="D992" s="201"/>
    </row>
    <row r="993" spans="2:4" s="202" customFormat="1" x14ac:dyDescent="0.2">
      <c r="B993" s="199"/>
      <c r="C993" s="199"/>
      <c r="D993" s="201"/>
    </row>
    <row r="994" spans="2:4" s="202" customFormat="1" x14ac:dyDescent="0.2">
      <c r="B994" s="199"/>
      <c r="C994" s="199"/>
      <c r="D994" s="201"/>
    </row>
    <row r="995" spans="2:4" s="202" customFormat="1" x14ac:dyDescent="0.2">
      <c r="B995" s="199"/>
      <c r="C995" s="199"/>
      <c r="D995" s="201"/>
    </row>
    <row r="996" spans="2:4" s="202" customFormat="1" x14ac:dyDescent="0.2">
      <c r="B996" s="199"/>
      <c r="C996" s="199"/>
      <c r="D996" s="201"/>
    </row>
    <row r="997" spans="2:4" s="202" customFormat="1" x14ac:dyDescent="0.2">
      <c r="B997" s="199"/>
      <c r="C997" s="199"/>
      <c r="D997" s="201"/>
    </row>
    <row r="998" spans="2:4" s="202" customFormat="1" x14ac:dyDescent="0.2">
      <c r="B998" s="199"/>
      <c r="C998" s="199"/>
      <c r="D998" s="201"/>
    </row>
    <row r="999" spans="2:4" s="202" customFormat="1" x14ac:dyDescent="0.2">
      <c r="B999" s="199"/>
      <c r="C999" s="199"/>
      <c r="D999" s="201"/>
    </row>
    <row r="1000" spans="2:4" s="202" customFormat="1" x14ac:dyDescent="0.2">
      <c r="B1000" s="199"/>
      <c r="C1000" s="199"/>
      <c r="D1000" s="201"/>
    </row>
    <row r="1001" spans="2:4" s="202" customFormat="1" x14ac:dyDescent="0.2">
      <c r="B1001" s="199"/>
      <c r="C1001" s="199"/>
      <c r="D1001" s="201"/>
    </row>
    <row r="1002" spans="2:4" s="202" customFormat="1" x14ac:dyDescent="0.2">
      <c r="B1002" s="199"/>
      <c r="C1002" s="199"/>
      <c r="D1002" s="201"/>
    </row>
    <row r="1003" spans="2:4" s="202" customFormat="1" x14ac:dyDescent="0.2">
      <c r="B1003" s="199"/>
      <c r="C1003" s="199"/>
      <c r="D1003" s="201"/>
    </row>
    <row r="1004" spans="2:4" s="202" customFormat="1" x14ac:dyDescent="0.2">
      <c r="B1004" s="199"/>
      <c r="C1004" s="199"/>
      <c r="D1004" s="201"/>
    </row>
    <row r="1005" spans="2:4" s="202" customFormat="1" x14ac:dyDescent="0.2">
      <c r="B1005" s="199"/>
      <c r="C1005" s="199"/>
      <c r="D1005" s="201"/>
    </row>
    <row r="1006" spans="2:4" s="202" customFormat="1" x14ac:dyDescent="0.2">
      <c r="B1006" s="199"/>
      <c r="C1006" s="199"/>
      <c r="D1006" s="201"/>
    </row>
    <row r="1007" spans="2:4" s="202" customFormat="1" x14ac:dyDescent="0.2">
      <c r="B1007" s="199"/>
      <c r="C1007" s="199"/>
      <c r="D1007" s="201"/>
    </row>
    <row r="1008" spans="2:4" s="202" customFormat="1" x14ac:dyDescent="0.2">
      <c r="B1008" s="199"/>
      <c r="C1008" s="199"/>
      <c r="D1008" s="201"/>
    </row>
    <row r="1009" spans="2:4" s="202" customFormat="1" x14ac:dyDescent="0.2">
      <c r="B1009" s="199"/>
      <c r="C1009" s="199"/>
      <c r="D1009" s="201"/>
    </row>
    <row r="1010" spans="2:4" s="202" customFormat="1" x14ac:dyDescent="0.2">
      <c r="B1010" s="199"/>
      <c r="C1010" s="199"/>
      <c r="D1010" s="201"/>
    </row>
    <row r="1011" spans="2:4" s="202" customFormat="1" x14ac:dyDescent="0.2">
      <c r="B1011" s="199"/>
      <c r="C1011" s="199"/>
      <c r="D1011" s="201"/>
    </row>
    <row r="1012" spans="2:4" s="202" customFormat="1" x14ac:dyDescent="0.2">
      <c r="B1012" s="199"/>
      <c r="C1012" s="199"/>
      <c r="D1012" s="201"/>
    </row>
    <row r="1013" spans="2:4" s="202" customFormat="1" x14ac:dyDescent="0.2">
      <c r="B1013" s="199"/>
      <c r="C1013" s="199"/>
      <c r="D1013" s="201"/>
    </row>
    <row r="1014" spans="2:4" s="202" customFormat="1" x14ac:dyDescent="0.2">
      <c r="B1014" s="199"/>
      <c r="C1014" s="199"/>
      <c r="D1014" s="201"/>
    </row>
    <row r="1015" spans="2:4" s="202" customFormat="1" x14ac:dyDescent="0.2">
      <c r="B1015" s="199"/>
      <c r="C1015" s="199"/>
      <c r="D1015" s="201"/>
    </row>
    <row r="1016" spans="2:4" s="202" customFormat="1" x14ac:dyDescent="0.2">
      <c r="B1016" s="199"/>
      <c r="C1016" s="199"/>
      <c r="D1016" s="201"/>
    </row>
    <row r="1017" spans="2:4" s="202" customFormat="1" x14ac:dyDescent="0.2">
      <c r="B1017" s="199"/>
      <c r="C1017" s="199"/>
      <c r="D1017" s="201"/>
    </row>
    <row r="1018" spans="2:4" s="202" customFormat="1" x14ac:dyDescent="0.2">
      <c r="B1018" s="199"/>
      <c r="C1018" s="199"/>
      <c r="D1018" s="201"/>
    </row>
    <row r="1019" spans="2:4" s="202" customFormat="1" x14ac:dyDescent="0.2">
      <c r="B1019" s="199"/>
      <c r="C1019" s="199"/>
      <c r="D1019" s="201"/>
    </row>
    <row r="1020" spans="2:4" s="202" customFormat="1" x14ac:dyDescent="0.2">
      <c r="B1020" s="199"/>
      <c r="C1020" s="199"/>
      <c r="D1020" s="201"/>
    </row>
    <row r="1021" spans="2:4" s="202" customFormat="1" x14ac:dyDescent="0.2">
      <c r="B1021" s="199"/>
      <c r="C1021" s="199"/>
      <c r="D1021" s="201"/>
    </row>
    <row r="1022" spans="2:4" s="202" customFormat="1" x14ac:dyDescent="0.2">
      <c r="B1022" s="199"/>
      <c r="C1022" s="199"/>
      <c r="D1022" s="201"/>
    </row>
    <row r="1023" spans="2:4" s="202" customFormat="1" x14ac:dyDescent="0.2">
      <c r="B1023" s="199"/>
      <c r="C1023" s="199"/>
      <c r="D1023" s="201"/>
    </row>
    <row r="1024" spans="2:4" s="202" customFormat="1" x14ac:dyDescent="0.2">
      <c r="B1024" s="199"/>
      <c r="C1024" s="199"/>
      <c r="D1024" s="201"/>
    </row>
    <row r="1025" spans="2:4" s="202" customFormat="1" x14ac:dyDescent="0.2">
      <c r="B1025" s="199"/>
      <c r="C1025" s="199"/>
      <c r="D1025" s="201"/>
    </row>
    <row r="1026" spans="2:4" s="202" customFormat="1" x14ac:dyDescent="0.2">
      <c r="B1026" s="199"/>
      <c r="C1026" s="199"/>
      <c r="D1026" s="201"/>
    </row>
    <row r="1027" spans="2:4" s="202" customFormat="1" x14ac:dyDescent="0.2">
      <c r="B1027" s="199"/>
      <c r="C1027" s="199"/>
      <c r="D1027" s="201"/>
    </row>
    <row r="1028" spans="2:4" s="202" customFormat="1" x14ac:dyDescent="0.2">
      <c r="B1028" s="199"/>
      <c r="C1028" s="199"/>
      <c r="D1028" s="201"/>
    </row>
    <row r="1029" spans="2:4" s="202" customFormat="1" x14ac:dyDescent="0.2">
      <c r="B1029" s="199"/>
      <c r="C1029" s="199"/>
      <c r="D1029" s="201"/>
    </row>
    <row r="1030" spans="2:4" s="202" customFormat="1" x14ac:dyDescent="0.2">
      <c r="B1030" s="199"/>
      <c r="C1030" s="199"/>
      <c r="D1030" s="201"/>
    </row>
    <row r="1031" spans="2:4" s="202" customFormat="1" x14ac:dyDescent="0.2">
      <c r="B1031" s="199"/>
      <c r="C1031" s="199"/>
      <c r="D1031" s="201"/>
    </row>
    <row r="1032" spans="2:4" s="202" customFormat="1" x14ac:dyDescent="0.2">
      <c r="B1032" s="199"/>
      <c r="C1032" s="199"/>
      <c r="D1032" s="201"/>
    </row>
    <row r="1033" spans="2:4" s="202" customFormat="1" x14ac:dyDescent="0.2">
      <c r="B1033" s="199"/>
      <c r="C1033" s="199"/>
      <c r="D1033" s="201"/>
    </row>
    <row r="1034" spans="2:4" s="202" customFormat="1" x14ac:dyDescent="0.2">
      <c r="B1034" s="199"/>
      <c r="C1034" s="199"/>
      <c r="D1034" s="201"/>
    </row>
    <row r="1035" spans="2:4" s="202" customFormat="1" x14ac:dyDescent="0.2">
      <c r="B1035" s="199"/>
      <c r="C1035" s="199"/>
      <c r="D1035" s="201"/>
    </row>
    <row r="1036" spans="2:4" s="202" customFormat="1" x14ac:dyDescent="0.2">
      <c r="B1036" s="199"/>
      <c r="C1036" s="199"/>
      <c r="D1036" s="201"/>
    </row>
    <row r="1037" spans="2:4" s="202" customFormat="1" x14ac:dyDescent="0.2">
      <c r="B1037" s="199"/>
      <c r="C1037" s="199"/>
      <c r="D1037" s="201"/>
    </row>
    <row r="1038" spans="2:4" s="202" customFormat="1" x14ac:dyDescent="0.2">
      <c r="B1038" s="199"/>
      <c r="C1038" s="199"/>
      <c r="D1038" s="201"/>
    </row>
    <row r="1039" spans="2:4" s="202" customFormat="1" x14ac:dyDescent="0.2">
      <c r="B1039" s="199"/>
      <c r="C1039" s="199"/>
      <c r="D1039" s="201"/>
    </row>
    <row r="1040" spans="2:4" s="202" customFormat="1" x14ac:dyDescent="0.2">
      <c r="B1040" s="199"/>
      <c r="C1040" s="199"/>
      <c r="D1040" s="201"/>
    </row>
    <row r="1041" spans="2:4" s="202" customFormat="1" x14ac:dyDescent="0.2">
      <c r="B1041" s="199"/>
      <c r="C1041" s="199"/>
      <c r="D1041" s="201"/>
    </row>
    <row r="1042" spans="2:4" s="202" customFormat="1" x14ac:dyDescent="0.2">
      <c r="B1042" s="199"/>
      <c r="C1042" s="199"/>
      <c r="D1042" s="201"/>
    </row>
    <row r="1043" spans="2:4" s="202" customFormat="1" x14ac:dyDescent="0.2">
      <c r="B1043" s="199"/>
      <c r="C1043" s="199"/>
      <c r="D1043" s="201"/>
    </row>
    <row r="1044" spans="2:4" s="202" customFormat="1" x14ac:dyDescent="0.2">
      <c r="B1044" s="199"/>
      <c r="C1044" s="199"/>
      <c r="D1044" s="201"/>
    </row>
    <row r="1045" spans="2:4" s="202" customFormat="1" x14ac:dyDescent="0.2">
      <c r="B1045" s="199"/>
      <c r="C1045" s="199"/>
      <c r="D1045" s="201"/>
    </row>
    <row r="1046" spans="2:4" s="202" customFormat="1" x14ac:dyDescent="0.2">
      <c r="B1046" s="199"/>
      <c r="C1046" s="199"/>
      <c r="D1046" s="201"/>
    </row>
    <row r="1047" spans="2:4" s="202" customFormat="1" x14ac:dyDescent="0.2">
      <c r="B1047" s="199"/>
      <c r="C1047" s="199"/>
      <c r="D1047" s="201"/>
    </row>
    <row r="1048" spans="2:4" s="202" customFormat="1" x14ac:dyDescent="0.2">
      <c r="B1048" s="199"/>
      <c r="C1048" s="199"/>
      <c r="D1048" s="201"/>
    </row>
    <row r="1049" spans="2:4" s="202" customFormat="1" x14ac:dyDescent="0.2">
      <c r="B1049" s="199"/>
      <c r="C1049" s="199"/>
      <c r="D1049" s="201"/>
    </row>
    <row r="1050" spans="2:4" s="202" customFormat="1" x14ac:dyDescent="0.2">
      <c r="B1050" s="199"/>
      <c r="C1050" s="199"/>
      <c r="D1050" s="201"/>
    </row>
    <row r="1051" spans="2:4" s="202" customFormat="1" x14ac:dyDescent="0.2">
      <c r="B1051" s="199"/>
      <c r="C1051" s="199"/>
      <c r="D1051" s="201"/>
    </row>
    <row r="1052" spans="2:4" s="202" customFormat="1" x14ac:dyDescent="0.2">
      <c r="B1052" s="199"/>
      <c r="C1052" s="199"/>
      <c r="D1052" s="201"/>
    </row>
    <row r="1053" spans="2:4" s="202" customFormat="1" x14ac:dyDescent="0.2">
      <c r="B1053" s="199"/>
      <c r="C1053" s="199"/>
      <c r="D1053" s="201"/>
    </row>
    <row r="1054" spans="2:4" s="202" customFormat="1" x14ac:dyDescent="0.2">
      <c r="B1054" s="199"/>
      <c r="C1054" s="199"/>
      <c r="D1054" s="201"/>
    </row>
    <row r="1055" spans="2:4" s="202" customFormat="1" x14ac:dyDescent="0.2">
      <c r="B1055" s="199"/>
      <c r="C1055" s="199"/>
      <c r="D1055" s="201"/>
    </row>
    <row r="1056" spans="2:4" s="202" customFormat="1" x14ac:dyDescent="0.2">
      <c r="B1056" s="199"/>
      <c r="C1056" s="199"/>
      <c r="D1056" s="201"/>
    </row>
    <row r="1057" spans="2:4" s="202" customFormat="1" x14ac:dyDescent="0.2">
      <c r="B1057" s="199"/>
      <c r="C1057" s="199"/>
      <c r="D1057" s="201"/>
    </row>
    <row r="1058" spans="2:4" s="202" customFormat="1" x14ac:dyDescent="0.2">
      <c r="B1058" s="199"/>
      <c r="C1058" s="199"/>
      <c r="D1058" s="201"/>
    </row>
    <row r="1059" spans="2:4" s="202" customFormat="1" x14ac:dyDescent="0.2">
      <c r="B1059" s="199"/>
      <c r="C1059" s="199"/>
      <c r="D1059" s="201"/>
    </row>
    <row r="1060" spans="2:4" s="202" customFormat="1" x14ac:dyDescent="0.2">
      <c r="B1060" s="199"/>
      <c r="C1060" s="199"/>
      <c r="D1060" s="201"/>
    </row>
    <row r="1061" spans="2:4" s="202" customFormat="1" x14ac:dyDescent="0.2">
      <c r="B1061" s="199"/>
      <c r="C1061" s="199"/>
      <c r="D1061" s="201"/>
    </row>
    <row r="1062" spans="2:4" s="202" customFormat="1" x14ac:dyDescent="0.2">
      <c r="B1062" s="199"/>
      <c r="C1062" s="199"/>
      <c r="D1062" s="201"/>
    </row>
    <row r="1063" spans="2:4" s="202" customFormat="1" x14ac:dyDescent="0.2">
      <c r="B1063" s="199"/>
      <c r="C1063" s="199"/>
      <c r="D1063" s="201"/>
    </row>
    <row r="1064" spans="2:4" s="202" customFormat="1" x14ac:dyDescent="0.2">
      <c r="B1064" s="199"/>
      <c r="C1064" s="199"/>
      <c r="D1064" s="201"/>
    </row>
    <row r="1065" spans="2:4" s="202" customFormat="1" x14ac:dyDescent="0.2">
      <c r="B1065" s="199"/>
      <c r="C1065" s="199"/>
      <c r="D1065" s="201"/>
    </row>
    <row r="1066" spans="2:4" s="202" customFormat="1" x14ac:dyDescent="0.2">
      <c r="B1066" s="199"/>
      <c r="C1066" s="199"/>
      <c r="D1066" s="201"/>
    </row>
    <row r="1067" spans="2:4" s="202" customFormat="1" x14ac:dyDescent="0.2">
      <c r="B1067" s="199"/>
      <c r="C1067" s="199"/>
      <c r="D1067" s="201"/>
    </row>
    <row r="1068" spans="2:4" s="202" customFormat="1" x14ac:dyDescent="0.2">
      <c r="B1068" s="199"/>
      <c r="C1068" s="199"/>
      <c r="D1068" s="201"/>
    </row>
    <row r="1069" spans="2:4" s="202" customFormat="1" x14ac:dyDescent="0.2">
      <c r="B1069" s="199"/>
      <c r="C1069" s="199"/>
      <c r="D1069" s="201"/>
    </row>
    <row r="1070" spans="2:4" s="202" customFormat="1" x14ac:dyDescent="0.2">
      <c r="B1070" s="199"/>
      <c r="C1070" s="199"/>
      <c r="D1070" s="201"/>
    </row>
    <row r="1071" spans="2:4" s="202" customFormat="1" x14ac:dyDescent="0.2">
      <c r="B1071" s="199"/>
      <c r="C1071" s="199"/>
      <c r="D1071" s="201"/>
    </row>
    <row r="1072" spans="2:4" s="202" customFormat="1" x14ac:dyDescent="0.2">
      <c r="B1072" s="199"/>
      <c r="C1072" s="199"/>
      <c r="D1072" s="201"/>
    </row>
    <row r="1073" spans="2:4" s="202" customFormat="1" x14ac:dyDescent="0.2">
      <c r="B1073" s="199"/>
      <c r="C1073" s="199"/>
      <c r="D1073" s="201"/>
    </row>
    <row r="1074" spans="2:4" s="202" customFormat="1" x14ac:dyDescent="0.2">
      <c r="B1074" s="199"/>
      <c r="C1074" s="199"/>
      <c r="D1074" s="201"/>
    </row>
    <row r="1075" spans="2:4" s="202" customFormat="1" x14ac:dyDescent="0.2">
      <c r="B1075" s="199"/>
      <c r="C1075" s="199"/>
      <c r="D1075" s="201"/>
    </row>
    <row r="1076" spans="2:4" s="202" customFormat="1" x14ac:dyDescent="0.2">
      <c r="B1076" s="199"/>
      <c r="C1076" s="199"/>
      <c r="D1076" s="201"/>
    </row>
    <row r="1077" spans="2:4" s="202" customFormat="1" x14ac:dyDescent="0.2">
      <c r="B1077" s="199"/>
      <c r="C1077" s="199"/>
      <c r="D1077" s="201"/>
    </row>
    <row r="1078" spans="2:4" s="202" customFormat="1" x14ac:dyDescent="0.2">
      <c r="B1078" s="199"/>
      <c r="C1078" s="199"/>
      <c r="D1078" s="201"/>
    </row>
    <row r="1079" spans="2:4" s="202" customFormat="1" x14ac:dyDescent="0.2">
      <c r="B1079" s="199"/>
      <c r="C1079" s="199"/>
      <c r="D1079" s="201"/>
    </row>
    <row r="1080" spans="2:4" s="202" customFormat="1" x14ac:dyDescent="0.2">
      <c r="B1080" s="199"/>
      <c r="C1080" s="199"/>
      <c r="D1080" s="201"/>
    </row>
    <row r="1081" spans="2:4" s="202" customFormat="1" x14ac:dyDescent="0.2">
      <c r="B1081" s="199"/>
      <c r="C1081" s="199"/>
      <c r="D1081" s="201"/>
    </row>
    <row r="1082" spans="2:4" s="202" customFormat="1" x14ac:dyDescent="0.2">
      <c r="B1082" s="199"/>
      <c r="C1082" s="199"/>
      <c r="D1082" s="201"/>
    </row>
    <row r="1083" spans="2:4" s="202" customFormat="1" x14ac:dyDescent="0.2">
      <c r="B1083" s="199"/>
      <c r="C1083" s="199"/>
      <c r="D1083" s="201"/>
    </row>
    <row r="1084" spans="2:4" s="202" customFormat="1" x14ac:dyDescent="0.2">
      <c r="B1084" s="199"/>
      <c r="C1084" s="199"/>
      <c r="D1084" s="201"/>
    </row>
    <row r="1085" spans="2:4" s="202" customFormat="1" x14ac:dyDescent="0.2">
      <c r="B1085" s="199"/>
      <c r="C1085" s="199"/>
      <c r="D1085" s="201"/>
    </row>
    <row r="1086" spans="2:4" s="202" customFormat="1" x14ac:dyDescent="0.2">
      <c r="B1086" s="199"/>
      <c r="C1086" s="199"/>
      <c r="D1086" s="201"/>
    </row>
    <row r="1087" spans="2:4" s="202" customFormat="1" x14ac:dyDescent="0.2">
      <c r="B1087" s="199"/>
      <c r="C1087" s="199"/>
      <c r="D1087" s="201"/>
    </row>
    <row r="1088" spans="2:4" s="202" customFormat="1" x14ac:dyDescent="0.2">
      <c r="B1088" s="199"/>
      <c r="C1088" s="199"/>
      <c r="D1088" s="201"/>
    </row>
    <row r="1089" spans="2:4" s="202" customFormat="1" x14ac:dyDescent="0.2">
      <c r="B1089" s="199"/>
      <c r="C1089" s="199"/>
      <c r="D1089" s="201"/>
    </row>
    <row r="1090" spans="2:4" s="202" customFormat="1" x14ac:dyDescent="0.2">
      <c r="B1090" s="199"/>
      <c r="C1090" s="199"/>
      <c r="D1090" s="201"/>
    </row>
    <row r="1091" spans="2:4" s="202" customFormat="1" x14ac:dyDescent="0.2">
      <c r="B1091" s="199"/>
      <c r="C1091" s="199"/>
      <c r="D1091" s="201"/>
    </row>
    <row r="1092" spans="2:4" s="202" customFormat="1" x14ac:dyDescent="0.2">
      <c r="B1092" s="199"/>
      <c r="C1092" s="199"/>
      <c r="D1092" s="201"/>
    </row>
    <row r="1093" spans="2:4" s="202" customFormat="1" x14ac:dyDescent="0.2">
      <c r="B1093" s="199"/>
      <c r="C1093" s="199"/>
      <c r="D1093" s="201"/>
    </row>
    <row r="1094" spans="2:4" s="202" customFormat="1" x14ac:dyDescent="0.2">
      <c r="B1094" s="199"/>
      <c r="C1094" s="199"/>
      <c r="D1094" s="201"/>
    </row>
    <row r="1095" spans="2:4" s="202" customFormat="1" x14ac:dyDescent="0.2">
      <c r="B1095" s="199"/>
      <c r="C1095" s="199"/>
      <c r="D1095" s="201"/>
    </row>
    <row r="1096" spans="2:4" s="202" customFormat="1" x14ac:dyDescent="0.2">
      <c r="B1096" s="199"/>
      <c r="C1096" s="199"/>
      <c r="D1096" s="201"/>
    </row>
    <row r="1097" spans="2:4" s="202" customFormat="1" x14ac:dyDescent="0.2">
      <c r="B1097" s="199"/>
      <c r="C1097" s="199"/>
      <c r="D1097" s="201"/>
    </row>
    <row r="1098" spans="2:4" s="202" customFormat="1" x14ac:dyDescent="0.2">
      <c r="B1098" s="199"/>
      <c r="C1098" s="199"/>
      <c r="D1098" s="201"/>
    </row>
    <row r="1099" spans="2:4" s="202" customFormat="1" x14ac:dyDescent="0.2">
      <c r="B1099" s="199"/>
      <c r="C1099" s="199"/>
      <c r="D1099" s="201"/>
    </row>
    <row r="1100" spans="2:4" s="202" customFormat="1" x14ac:dyDescent="0.2">
      <c r="B1100" s="199"/>
      <c r="C1100" s="199"/>
      <c r="D1100" s="201"/>
    </row>
    <row r="1101" spans="2:4" s="202" customFormat="1" x14ac:dyDescent="0.2">
      <c r="B1101" s="199"/>
      <c r="C1101" s="199"/>
      <c r="D1101" s="201"/>
    </row>
    <row r="1102" spans="2:4" s="202" customFormat="1" x14ac:dyDescent="0.2">
      <c r="B1102" s="199"/>
      <c r="C1102" s="199"/>
      <c r="D1102" s="201"/>
    </row>
    <row r="1103" spans="2:4" s="202" customFormat="1" x14ac:dyDescent="0.2">
      <c r="B1103" s="199"/>
      <c r="C1103" s="199"/>
      <c r="D1103" s="201"/>
    </row>
    <row r="1104" spans="2:4" s="202" customFormat="1" x14ac:dyDescent="0.2">
      <c r="B1104" s="199"/>
      <c r="C1104" s="199"/>
      <c r="D1104" s="201"/>
    </row>
    <row r="1105" spans="2:4" s="202" customFormat="1" x14ac:dyDescent="0.2">
      <c r="B1105" s="199"/>
      <c r="C1105" s="199"/>
      <c r="D1105" s="201"/>
    </row>
    <row r="1106" spans="2:4" s="202" customFormat="1" x14ac:dyDescent="0.2">
      <c r="B1106" s="199"/>
      <c r="C1106" s="199"/>
      <c r="D1106" s="201"/>
    </row>
    <row r="1107" spans="2:4" s="202" customFormat="1" x14ac:dyDescent="0.2">
      <c r="B1107" s="199"/>
      <c r="C1107" s="199"/>
      <c r="D1107" s="201"/>
    </row>
    <row r="1108" spans="2:4" s="202" customFormat="1" x14ac:dyDescent="0.2">
      <c r="B1108" s="199"/>
      <c r="C1108" s="199"/>
      <c r="D1108" s="201"/>
    </row>
    <row r="1109" spans="2:4" s="202" customFormat="1" x14ac:dyDescent="0.2">
      <c r="B1109" s="199"/>
      <c r="C1109" s="199"/>
      <c r="D1109" s="201"/>
    </row>
    <row r="1110" spans="2:4" s="202" customFormat="1" x14ac:dyDescent="0.2">
      <c r="B1110" s="199"/>
      <c r="C1110" s="199"/>
      <c r="D1110" s="201"/>
    </row>
    <row r="1111" spans="2:4" s="202" customFormat="1" x14ac:dyDescent="0.2">
      <c r="B1111" s="199"/>
      <c r="C1111" s="199"/>
      <c r="D1111" s="201"/>
    </row>
    <row r="1112" spans="2:4" s="202" customFormat="1" x14ac:dyDescent="0.2">
      <c r="B1112" s="199"/>
      <c r="C1112" s="199"/>
      <c r="D1112" s="201"/>
    </row>
    <row r="1113" spans="2:4" s="202" customFormat="1" x14ac:dyDescent="0.2">
      <c r="B1113" s="199"/>
      <c r="C1113" s="199"/>
      <c r="D1113" s="201"/>
    </row>
    <row r="1114" spans="2:4" s="202" customFormat="1" x14ac:dyDescent="0.2">
      <c r="B1114" s="199"/>
      <c r="C1114" s="199"/>
      <c r="D1114" s="201"/>
    </row>
    <row r="1115" spans="2:4" s="202" customFormat="1" x14ac:dyDescent="0.2">
      <c r="B1115" s="199"/>
      <c r="C1115" s="199"/>
      <c r="D1115" s="201"/>
    </row>
    <row r="1116" spans="2:4" s="202" customFormat="1" x14ac:dyDescent="0.2">
      <c r="B1116" s="199"/>
      <c r="C1116" s="199"/>
      <c r="D1116" s="201"/>
    </row>
    <row r="1117" spans="2:4" s="202" customFormat="1" x14ac:dyDescent="0.2">
      <c r="B1117" s="199"/>
      <c r="C1117" s="199"/>
      <c r="D1117" s="201"/>
    </row>
    <row r="1118" spans="2:4" s="202" customFormat="1" x14ac:dyDescent="0.2">
      <c r="B1118" s="199"/>
      <c r="C1118" s="199"/>
      <c r="D1118" s="201"/>
    </row>
    <row r="1119" spans="2:4" s="202" customFormat="1" x14ac:dyDescent="0.2">
      <c r="B1119" s="199"/>
      <c r="C1119" s="199"/>
      <c r="D1119" s="201"/>
    </row>
    <row r="1120" spans="2:4" s="202" customFormat="1" x14ac:dyDescent="0.2">
      <c r="B1120" s="199"/>
      <c r="C1120" s="199"/>
      <c r="D1120" s="201"/>
    </row>
    <row r="1121" spans="2:4" s="202" customFormat="1" x14ac:dyDescent="0.2">
      <c r="B1121" s="199"/>
      <c r="C1121" s="199"/>
      <c r="D1121" s="201"/>
    </row>
    <row r="1122" spans="2:4" s="202" customFormat="1" x14ac:dyDescent="0.2">
      <c r="B1122" s="199"/>
      <c r="C1122" s="199"/>
      <c r="D1122" s="201"/>
    </row>
    <row r="1123" spans="2:4" s="202" customFormat="1" x14ac:dyDescent="0.2">
      <c r="B1123" s="199"/>
      <c r="C1123" s="199"/>
      <c r="D1123" s="201"/>
    </row>
    <row r="1124" spans="2:4" s="202" customFormat="1" x14ac:dyDescent="0.2">
      <c r="B1124" s="199"/>
      <c r="C1124" s="199"/>
      <c r="D1124" s="201"/>
    </row>
    <row r="1125" spans="2:4" s="202" customFormat="1" x14ac:dyDescent="0.2">
      <c r="B1125" s="199"/>
      <c r="C1125" s="199"/>
      <c r="D1125" s="201"/>
    </row>
    <row r="1126" spans="2:4" s="202" customFormat="1" x14ac:dyDescent="0.2">
      <c r="B1126" s="199"/>
      <c r="C1126" s="199"/>
      <c r="D1126" s="201"/>
    </row>
    <row r="1127" spans="2:4" s="202" customFormat="1" x14ac:dyDescent="0.2">
      <c r="B1127" s="199"/>
      <c r="C1127" s="199"/>
      <c r="D1127" s="201"/>
    </row>
    <row r="1128" spans="2:4" s="202" customFormat="1" x14ac:dyDescent="0.2">
      <c r="B1128" s="199"/>
      <c r="C1128" s="199"/>
      <c r="D1128" s="201"/>
    </row>
    <row r="1129" spans="2:4" s="202" customFormat="1" x14ac:dyDescent="0.2">
      <c r="B1129" s="199"/>
      <c r="C1129" s="199"/>
      <c r="D1129" s="201"/>
    </row>
    <row r="1130" spans="2:4" s="202" customFormat="1" x14ac:dyDescent="0.2">
      <c r="B1130" s="199"/>
      <c r="C1130" s="199"/>
      <c r="D1130" s="201"/>
    </row>
    <row r="1131" spans="2:4" s="202" customFormat="1" x14ac:dyDescent="0.2">
      <c r="B1131" s="199"/>
      <c r="C1131" s="199"/>
      <c r="D1131" s="201"/>
    </row>
    <row r="1132" spans="2:4" s="202" customFormat="1" x14ac:dyDescent="0.2">
      <c r="B1132" s="199"/>
      <c r="C1132" s="199"/>
      <c r="D1132" s="201"/>
    </row>
    <row r="1133" spans="2:4" s="202" customFormat="1" x14ac:dyDescent="0.2">
      <c r="B1133" s="199"/>
      <c r="C1133" s="199"/>
      <c r="D1133" s="201"/>
    </row>
    <row r="1134" spans="2:4" s="202" customFormat="1" x14ac:dyDescent="0.2">
      <c r="B1134" s="199"/>
      <c r="C1134" s="199"/>
      <c r="D1134" s="201"/>
    </row>
    <row r="1135" spans="2:4" s="202" customFormat="1" x14ac:dyDescent="0.2">
      <c r="B1135" s="199"/>
      <c r="C1135" s="199"/>
      <c r="D1135" s="201"/>
    </row>
    <row r="1136" spans="2:4" s="202" customFormat="1" x14ac:dyDescent="0.2">
      <c r="B1136" s="199"/>
      <c r="C1136" s="199"/>
      <c r="D1136" s="201"/>
    </row>
    <row r="1137" spans="2:4" s="202" customFormat="1" x14ac:dyDescent="0.2">
      <c r="B1137" s="199"/>
      <c r="C1137" s="199"/>
      <c r="D1137" s="201"/>
    </row>
    <row r="1138" spans="2:4" s="202" customFormat="1" x14ac:dyDescent="0.2">
      <c r="B1138" s="199"/>
      <c r="C1138" s="199"/>
      <c r="D1138" s="201"/>
    </row>
    <row r="1139" spans="2:4" s="202" customFormat="1" x14ac:dyDescent="0.2">
      <c r="B1139" s="199"/>
      <c r="C1139" s="199"/>
      <c r="D1139" s="201"/>
    </row>
    <row r="1140" spans="2:4" s="202" customFormat="1" x14ac:dyDescent="0.2">
      <c r="B1140" s="199"/>
      <c r="C1140" s="199"/>
      <c r="D1140" s="201"/>
    </row>
    <row r="1141" spans="2:4" s="202" customFormat="1" x14ac:dyDescent="0.2">
      <c r="B1141" s="199"/>
      <c r="C1141" s="199"/>
      <c r="D1141" s="201"/>
    </row>
    <row r="1142" spans="2:4" s="202" customFormat="1" x14ac:dyDescent="0.2">
      <c r="B1142" s="199"/>
      <c r="C1142" s="199"/>
      <c r="D1142" s="201"/>
    </row>
    <row r="1143" spans="2:4" s="202" customFormat="1" x14ac:dyDescent="0.2">
      <c r="B1143" s="199"/>
      <c r="C1143" s="199"/>
      <c r="D1143" s="201"/>
    </row>
    <row r="1144" spans="2:4" s="202" customFormat="1" x14ac:dyDescent="0.2">
      <c r="B1144" s="199"/>
      <c r="C1144" s="199"/>
      <c r="D1144" s="201"/>
    </row>
    <row r="1145" spans="2:4" s="202" customFormat="1" x14ac:dyDescent="0.2">
      <c r="B1145" s="199"/>
      <c r="C1145" s="199"/>
      <c r="D1145" s="201"/>
    </row>
    <row r="1146" spans="2:4" s="202" customFormat="1" x14ac:dyDescent="0.2">
      <c r="B1146" s="199"/>
      <c r="C1146" s="199"/>
      <c r="D1146" s="201"/>
    </row>
    <row r="1147" spans="2:4" s="202" customFormat="1" x14ac:dyDescent="0.2">
      <c r="B1147" s="199"/>
      <c r="C1147" s="199"/>
      <c r="D1147" s="201"/>
    </row>
    <row r="1148" spans="2:4" s="202" customFormat="1" x14ac:dyDescent="0.2">
      <c r="B1148" s="199"/>
      <c r="C1148" s="199"/>
      <c r="D1148" s="201"/>
    </row>
    <row r="1149" spans="2:4" s="202" customFormat="1" x14ac:dyDescent="0.2">
      <c r="B1149" s="199"/>
      <c r="C1149" s="199"/>
      <c r="D1149" s="201"/>
    </row>
    <row r="1150" spans="2:4" s="202" customFormat="1" x14ac:dyDescent="0.2">
      <c r="B1150" s="199"/>
      <c r="C1150" s="199"/>
      <c r="D1150" s="201"/>
    </row>
    <row r="1151" spans="2:4" s="202" customFormat="1" x14ac:dyDescent="0.2">
      <c r="B1151" s="199"/>
      <c r="C1151" s="199"/>
      <c r="D1151" s="201"/>
    </row>
    <row r="1152" spans="2:4" s="202" customFormat="1" x14ac:dyDescent="0.2">
      <c r="B1152" s="199"/>
      <c r="C1152" s="199"/>
      <c r="D1152" s="201"/>
    </row>
    <row r="1153" spans="2:4" s="202" customFormat="1" x14ac:dyDescent="0.2">
      <c r="B1153" s="199"/>
      <c r="C1153" s="199"/>
      <c r="D1153" s="201"/>
    </row>
    <row r="1154" spans="2:4" s="202" customFormat="1" x14ac:dyDescent="0.2">
      <c r="B1154" s="199"/>
      <c r="C1154" s="199"/>
      <c r="D1154" s="201"/>
    </row>
    <row r="1155" spans="2:4" s="202" customFormat="1" x14ac:dyDescent="0.2">
      <c r="B1155" s="199"/>
      <c r="C1155" s="199"/>
      <c r="D1155" s="201"/>
    </row>
    <row r="1156" spans="2:4" s="202" customFormat="1" x14ac:dyDescent="0.2">
      <c r="B1156" s="199"/>
      <c r="C1156" s="199"/>
      <c r="D1156" s="201"/>
    </row>
    <row r="1157" spans="2:4" s="202" customFormat="1" x14ac:dyDescent="0.2">
      <c r="B1157" s="199"/>
      <c r="C1157" s="199"/>
      <c r="D1157" s="201"/>
    </row>
    <row r="1158" spans="2:4" s="202" customFormat="1" x14ac:dyDescent="0.2">
      <c r="B1158" s="199"/>
      <c r="C1158" s="199"/>
      <c r="D1158" s="201"/>
    </row>
    <row r="1159" spans="2:4" s="202" customFormat="1" x14ac:dyDescent="0.2">
      <c r="B1159" s="199"/>
      <c r="C1159" s="199"/>
      <c r="D1159" s="201"/>
    </row>
    <row r="1160" spans="2:4" s="202" customFormat="1" x14ac:dyDescent="0.2">
      <c r="B1160" s="199"/>
      <c r="C1160" s="199"/>
      <c r="D1160" s="201"/>
    </row>
    <row r="1161" spans="2:4" s="202" customFormat="1" x14ac:dyDescent="0.2">
      <c r="B1161" s="199"/>
      <c r="C1161" s="199"/>
      <c r="D1161" s="201"/>
    </row>
    <row r="1162" spans="2:4" s="202" customFormat="1" x14ac:dyDescent="0.2">
      <c r="B1162" s="199"/>
      <c r="C1162" s="199"/>
      <c r="D1162" s="201"/>
    </row>
    <row r="1163" spans="2:4" s="202" customFormat="1" x14ac:dyDescent="0.2">
      <c r="B1163" s="199"/>
      <c r="C1163" s="199"/>
      <c r="D1163" s="201"/>
    </row>
    <row r="1164" spans="2:4" s="202" customFormat="1" x14ac:dyDescent="0.2">
      <c r="B1164" s="199"/>
      <c r="C1164" s="199"/>
      <c r="D1164" s="201"/>
    </row>
    <row r="1165" spans="2:4" s="202" customFormat="1" x14ac:dyDescent="0.2">
      <c r="B1165" s="199"/>
      <c r="C1165" s="199"/>
      <c r="D1165" s="201"/>
    </row>
    <row r="1166" spans="2:4" s="202" customFormat="1" x14ac:dyDescent="0.2">
      <c r="B1166" s="199"/>
      <c r="C1166" s="199"/>
      <c r="D1166" s="201"/>
    </row>
    <row r="1167" spans="2:4" s="202" customFormat="1" x14ac:dyDescent="0.2">
      <c r="B1167" s="199"/>
      <c r="C1167" s="199"/>
      <c r="D1167" s="201"/>
    </row>
    <row r="1168" spans="2:4" s="202" customFormat="1" x14ac:dyDescent="0.2">
      <c r="B1168" s="199"/>
      <c r="C1168" s="199"/>
      <c r="D1168" s="201"/>
    </row>
    <row r="1169" spans="2:4" s="202" customFormat="1" x14ac:dyDescent="0.2">
      <c r="B1169" s="199"/>
      <c r="C1169" s="199"/>
      <c r="D1169" s="201"/>
    </row>
    <row r="1170" spans="2:4" s="202" customFormat="1" x14ac:dyDescent="0.2">
      <c r="B1170" s="199"/>
      <c r="C1170" s="199"/>
      <c r="D1170" s="201"/>
    </row>
    <row r="1171" spans="2:4" s="202" customFormat="1" x14ac:dyDescent="0.2">
      <c r="B1171" s="199"/>
      <c r="C1171" s="199"/>
      <c r="D1171" s="201"/>
    </row>
    <row r="1172" spans="2:4" s="202" customFormat="1" x14ac:dyDescent="0.2">
      <c r="B1172" s="199"/>
      <c r="C1172" s="199"/>
      <c r="D1172" s="201"/>
    </row>
    <row r="1173" spans="2:4" s="202" customFormat="1" x14ac:dyDescent="0.2">
      <c r="B1173" s="199"/>
      <c r="C1173" s="199"/>
      <c r="D1173" s="201"/>
    </row>
    <row r="1174" spans="2:4" s="202" customFormat="1" x14ac:dyDescent="0.2">
      <c r="B1174" s="199"/>
      <c r="C1174" s="199"/>
      <c r="D1174" s="201"/>
    </row>
    <row r="1175" spans="2:4" s="202" customFormat="1" x14ac:dyDescent="0.2">
      <c r="B1175" s="199"/>
      <c r="C1175" s="199"/>
      <c r="D1175" s="201"/>
    </row>
    <row r="1176" spans="2:4" s="202" customFormat="1" x14ac:dyDescent="0.2">
      <c r="B1176" s="199"/>
      <c r="C1176" s="199"/>
      <c r="D1176" s="201"/>
    </row>
    <row r="1177" spans="2:4" s="202" customFormat="1" x14ac:dyDescent="0.2">
      <c r="B1177" s="199"/>
      <c r="C1177" s="199"/>
      <c r="D1177" s="201"/>
    </row>
    <row r="1178" spans="2:4" s="202" customFormat="1" x14ac:dyDescent="0.2">
      <c r="B1178" s="199"/>
      <c r="C1178" s="199"/>
      <c r="D1178" s="201"/>
    </row>
    <row r="1179" spans="2:4" s="202" customFormat="1" x14ac:dyDescent="0.2">
      <c r="B1179" s="199"/>
      <c r="C1179" s="199"/>
      <c r="D1179" s="201"/>
    </row>
    <row r="1180" spans="2:4" s="202" customFormat="1" x14ac:dyDescent="0.2">
      <c r="B1180" s="199"/>
      <c r="C1180" s="199"/>
      <c r="D1180" s="201"/>
    </row>
    <row r="1181" spans="2:4" s="202" customFormat="1" x14ac:dyDescent="0.2">
      <c r="B1181" s="199"/>
      <c r="C1181" s="199"/>
      <c r="D1181" s="201"/>
    </row>
    <row r="1182" spans="2:4" s="202" customFormat="1" x14ac:dyDescent="0.2">
      <c r="B1182" s="199"/>
      <c r="C1182" s="199"/>
      <c r="D1182" s="201"/>
    </row>
    <row r="1183" spans="2:4" s="202" customFormat="1" x14ac:dyDescent="0.2">
      <c r="B1183" s="199"/>
      <c r="C1183" s="199"/>
      <c r="D1183" s="201"/>
    </row>
    <row r="1184" spans="2:4" s="202" customFormat="1" x14ac:dyDescent="0.2">
      <c r="B1184" s="199"/>
      <c r="C1184" s="199"/>
      <c r="D1184" s="201"/>
    </row>
    <row r="1185" spans="2:4" s="202" customFormat="1" x14ac:dyDescent="0.2">
      <c r="B1185" s="199"/>
      <c r="C1185" s="199"/>
      <c r="D1185" s="201"/>
    </row>
    <row r="1186" spans="2:4" s="202" customFormat="1" x14ac:dyDescent="0.2">
      <c r="B1186" s="199"/>
      <c r="C1186" s="199"/>
      <c r="D1186" s="201"/>
    </row>
    <row r="1187" spans="2:4" s="202" customFormat="1" x14ac:dyDescent="0.2">
      <c r="B1187" s="199"/>
      <c r="C1187" s="199"/>
      <c r="D1187" s="201"/>
    </row>
    <row r="1188" spans="2:4" s="202" customFormat="1" x14ac:dyDescent="0.2">
      <c r="B1188" s="199"/>
      <c r="C1188" s="199"/>
      <c r="D1188" s="201"/>
    </row>
    <row r="1189" spans="2:4" s="202" customFormat="1" x14ac:dyDescent="0.2">
      <c r="B1189" s="199"/>
      <c r="C1189" s="199"/>
      <c r="D1189" s="201"/>
    </row>
    <row r="1190" spans="2:4" s="202" customFormat="1" x14ac:dyDescent="0.2">
      <c r="B1190" s="199"/>
      <c r="C1190" s="199"/>
      <c r="D1190" s="201"/>
    </row>
    <row r="1191" spans="2:4" s="202" customFormat="1" x14ac:dyDescent="0.2">
      <c r="B1191" s="199"/>
      <c r="C1191" s="199"/>
      <c r="D1191" s="201"/>
    </row>
    <row r="1192" spans="2:4" s="202" customFormat="1" x14ac:dyDescent="0.2">
      <c r="B1192" s="199"/>
      <c r="C1192" s="199"/>
      <c r="D1192" s="201"/>
    </row>
    <row r="1193" spans="2:4" s="202" customFormat="1" x14ac:dyDescent="0.2">
      <c r="B1193" s="199"/>
      <c r="C1193" s="199"/>
      <c r="D1193" s="201"/>
    </row>
    <row r="1194" spans="2:4" s="202" customFormat="1" x14ac:dyDescent="0.2">
      <c r="B1194" s="199"/>
      <c r="C1194" s="199"/>
      <c r="D1194" s="201"/>
    </row>
    <row r="1195" spans="2:4" s="202" customFormat="1" x14ac:dyDescent="0.2">
      <c r="B1195" s="199"/>
      <c r="C1195" s="199"/>
      <c r="D1195" s="201"/>
    </row>
    <row r="1196" spans="2:4" s="202" customFormat="1" x14ac:dyDescent="0.2">
      <c r="B1196" s="199"/>
      <c r="C1196" s="199"/>
      <c r="D1196" s="201"/>
    </row>
    <row r="1197" spans="2:4" s="202" customFormat="1" x14ac:dyDescent="0.2">
      <c r="B1197" s="199"/>
      <c r="C1197" s="199"/>
      <c r="D1197" s="201"/>
    </row>
    <row r="1198" spans="2:4" s="202" customFormat="1" x14ac:dyDescent="0.2">
      <c r="B1198" s="199"/>
      <c r="C1198" s="199"/>
      <c r="D1198" s="201"/>
    </row>
    <row r="1199" spans="2:4" s="202" customFormat="1" x14ac:dyDescent="0.2">
      <c r="B1199" s="199"/>
      <c r="C1199" s="199"/>
      <c r="D1199" s="201"/>
    </row>
    <row r="1200" spans="2:4" s="202" customFormat="1" x14ac:dyDescent="0.2">
      <c r="B1200" s="199"/>
      <c r="C1200" s="199"/>
      <c r="D1200" s="201"/>
    </row>
    <row r="1201" spans="2:4" s="202" customFormat="1" x14ac:dyDescent="0.2">
      <c r="B1201" s="199"/>
      <c r="C1201" s="199"/>
      <c r="D1201" s="201"/>
    </row>
    <row r="1202" spans="2:4" s="202" customFormat="1" x14ac:dyDescent="0.2">
      <c r="B1202" s="199"/>
      <c r="C1202" s="199"/>
      <c r="D1202" s="201"/>
    </row>
    <row r="1203" spans="2:4" s="202" customFormat="1" x14ac:dyDescent="0.2">
      <c r="B1203" s="199"/>
      <c r="C1203" s="199"/>
      <c r="D1203" s="201"/>
    </row>
    <row r="1204" spans="2:4" s="202" customFormat="1" x14ac:dyDescent="0.2">
      <c r="B1204" s="199"/>
      <c r="C1204" s="199"/>
      <c r="D1204" s="201"/>
    </row>
    <row r="1205" spans="2:4" s="202" customFormat="1" x14ac:dyDescent="0.2">
      <c r="B1205" s="199"/>
      <c r="C1205" s="199"/>
      <c r="D1205" s="201"/>
    </row>
    <row r="1206" spans="2:4" s="202" customFormat="1" x14ac:dyDescent="0.2">
      <c r="B1206" s="199"/>
      <c r="C1206" s="199"/>
      <c r="D1206" s="201"/>
    </row>
    <row r="1207" spans="2:4" s="202" customFormat="1" x14ac:dyDescent="0.2">
      <c r="B1207" s="199"/>
      <c r="C1207" s="199"/>
      <c r="D1207" s="201"/>
    </row>
    <row r="1208" spans="2:4" s="202" customFormat="1" x14ac:dyDescent="0.2">
      <c r="B1208" s="199"/>
      <c r="C1208" s="199"/>
      <c r="D1208" s="201"/>
    </row>
    <row r="1209" spans="2:4" s="202" customFormat="1" x14ac:dyDescent="0.2">
      <c r="B1209" s="199"/>
      <c r="C1209" s="199"/>
      <c r="D1209" s="201"/>
    </row>
    <row r="1210" spans="2:4" s="202" customFormat="1" x14ac:dyDescent="0.2">
      <c r="B1210" s="199"/>
      <c r="C1210" s="199"/>
      <c r="D1210" s="201"/>
    </row>
    <row r="1211" spans="2:4" s="202" customFormat="1" x14ac:dyDescent="0.2">
      <c r="B1211" s="199"/>
      <c r="C1211" s="199"/>
      <c r="D1211" s="201"/>
    </row>
    <row r="1212" spans="2:4" s="202" customFormat="1" x14ac:dyDescent="0.2">
      <c r="B1212" s="199"/>
      <c r="C1212" s="199"/>
      <c r="D1212" s="201"/>
    </row>
    <row r="1213" spans="2:4" s="202" customFormat="1" x14ac:dyDescent="0.2">
      <c r="B1213" s="199"/>
      <c r="C1213" s="199"/>
      <c r="D1213" s="201"/>
    </row>
    <row r="1214" spans="2:4" s="202" customFormat="1" x14ac:dyDescent="0.2">
      <c r="B1214" s="199"/>
      <c r="C1214" s="199"/>
      <c r="D1214" s="201"/>
    </row>
    <row r="1215" spans="2:4" s="202" customFormat="1" x14ac:dyDescent="0.2">
      <c r="B1215" s="199"/>
      <c r="C1215" s="199"/>
      <c r="D1215" s="201"/>
    </row>
    <row r="1216" spans="2:4" s="202" customFormat="1" x14ac:dyDescent="0.2">
      <c r="B1216" s="199"/>
      <c r="C1216" s="199"/>
      <c r="D1216" s="201"/>
    </row>
    <row r="1217" spans="2:4" s="202" customFormat="1" x14ac:dyDescent="0.2">
      <c r="B1217" s="199"/>
      <c r="C1217" s="199"/>
      <c r="D1217" s="201"/>
    </row>
    <row r="1218" spans="2:4" s="202" customFormat="1" x14ac:dyDescent="0.2">
      <c r="B1218" s="199"/>
      <c r="C1218" s="199"/>
      <c r="D1218" s="201"/>
    </row>
    <row r="1219" spans="2:4" s="202" customFormat="1" x14ac:dyDescent="0.2">
      <c r="B1219" s="199"/>
      <c r="C1219" s="199"/>
      <c r="D1219" s="201"/>
    </row>
    <row r="1220" spans="2:4" s="202" customFormat="1" x14ac:dyDescent="0.2">
      <c r="B1220" s="199"/>
      <c r="C1220" s="199"/>
      <c r="D1220" s="201"/>
    </row>
    <row r="1221" spans="2:4" s="202" customFormat="1" x14ac:dyDescent="0.2">
      <c r="B1221" s="199"/>
      <c r="C1221" s="199"/>
      <c r="D1221" s="201"/>
    </row>
    <row r="1222" spans="2:4" s="202" customFormat="1" x14ac:dyDescent="0.2">
      <c r="B1222" s="199"/>
      <c r="C1222" s="199"/>
      <c r="D1222" s="201"/>
    </row>
    <row r="1223" spans="2:4" s="202" customFormat="1" x14ac:dyDescent="0.2">
      <c r="B1223" s="199"/>
      <c r="C1223" s="199"/>
      <c r="D1223" s="201"/>
    </row>
    <row r="1224" spans="2:4" s="202" customFormat="1" x14ac:dyDescent="0.2">
      <c r="B1224" s="199"/>
      <c r="C1224" s="199"/>
      <c r="D1224" s="201"/>
    </row>
    <row r="1225" spans="2:4" s="202" customFormat="1" x14ac:dyDescent="0.2">
      <c r="B1225" s="199"/>
      <c r="C1225" s="199"/>
      <c r="D1225" s="201"/>
    </row>
    <row r="1226" spans="2:4" s="202" customFormat="1" x14ac:dyDescent="0.2">
      <c r="B1226" s="199"/>
      <c r="C1226" s="199"/>
      <c r="D1226" s="201"/>
    </row>
    <row r="1227" spans="2:4" s="202" customFormat="1" x14ac:dyDescent="0.2">
      <c r="B1227" s="199"/>
      <c r="C1227" s="199"/>
      <c r="D1227" s="201"/>
    </row>
    <row r="1228" spans="2:4" s="202" customFormat="1" x14ac:dyDescent="0.2">
      <c r="B1228" s="199"/>
      <c r="C1228" s="199"/>
      <c r="D1228" s="201"/>
    </row>
    <row r="1229" spans="2:4" s="202" customFormat="1" x14ac:dyDescent="0.2">
      <c r="B1229" s="199"/>
      <c r="C1229" s="199"/>
      <c r="D1229" s="201"/>
    </row>
    <row r="1230" spans="2:4" s="202" customFormat="1" x14ac:dyDescent="0.2">
      <c r="B1230" s="199"/>
      <c r="C1230" s="199"/>
      <c r="D1230" s="201"/>
    </row>
    <row r="1231" spans="2:4" s="202" customFormat="1" x14ac:dyDescent="0.2">
      <c r="B1231" s="199"/>
      <c r="C1231" s="199"/>
      <c r="D1231" s="201"/>
    </row>
    <row r="1232" spans="2:4" s="202" customFormat="1" x14ac:dyDescent="0.2">
      <c r="B1232" s="199"/>
      <c r="C1232" s="199"/>
      <c r="D1232" s="201"/>
    </row>
    <row r="1233" spans="2:4" s="202" customFormat="1" x14ac:dyDescent="0.2">
      <c r="B1233" s="199"/>
      <c r="C1233" s="199"/>
      <c r="D1233" s="201"/>
    </row>
    <row r="1234" spans="2:4" s="202" customFormat="1" x14ac:dyDescent="0.2">
      <c r="B1234" s="199"/>
      <c r="C1234" s="199"/>
      <c r="D1234" s="201"/>
    </row>
    <row r="1235" spans="2:4" s="202" customFormat="1" x14ac:dyDescent="0.2">
      <c r="B1235" s="199"/>
      <c r="C1235" s="199"/>
      <c r="D1235" s="201"/>
    </row>
    <row r="1236" spans="2:4" s="202" customFormat="1" x14ac:dyDescent="0.2">
      <c r="B1236" s="199"/>
      <c r="C1236" s="199"/>
      <c r="D1236" s="201"/>
    </row>
    <row r="1237" spans="2:4" s="202" customFormat="1" x14ac:dyDescent="0.2">
      <c r="B1237" s="199"/>
      <c r="C1237" s="199"/>
      <c r="D1237" s="201"/>
    </row>
    <row r="1238" spans="2:4" s="202" customFormat="1" x14ac:dyDescent="0.2">
      <c r="B1238" s="199"/>
      <c r="C1238" s="199"/>
      <c r="D1238" s="201"/>
    </row>
    <row r="1239" spans="2:4" s="202" customFormat="1" x14ac:dyDescent="0.2">
      <c r="B1239" s="199"/>
      <c r="C1239" s="199"/>
      <c r="D1239" s="201"/>
    </row>
    <row r="1240" spans="2:4" s="202" customFormat="1" x14ac:dyDescent="0.2">
      <c r="B1240" s="199"/>
      <c r="C1240" s="199"/>
      <c r="D1240" s="201"/>
    </row>
    <row r="1241" spans="2:4" s="202" customFormat="1" x14ac:dyDescent="0.2">
      <c r="B1241" s="199"/>
      <c r="C1241" s="199"/>
      <c r="D1241" s="201"/>
    </row>
    <row r="1242" spans="2:4" s="202" customFormat="1" x14ac:dyDescent="0.2">
      <c r="B1242" s="199"/>
      <c r="C1242" s="199"/>
      <c r="D1242" s="201"/>
    </row>
    <row r="1243" spans="2:4" s="202" customFormat="1" x14ac:dyDescent="0.2">
      <c r="B1243" s="199"/>
      <c r="C1243" s="199"/>
      <c r="D1243" s="201"/>
    </row>
    <row r="1244" spans="2:4" s="202" customFormat="1" x14ac:dyDescent="0.2">
      <c r="B1244" s="199"/>
      <c r="C1244" s="199"/>
      <c r="D1244" s="201"/>
    </row>
    <row r="1245" spans="2:4" s="202" customFormat="1" x14ac:dyDescent="0.2">
      <c r="B1245" s="199"/>
      <c r="C1245" s="199"/>
      <c r="D1245" s="201"/>
    </row>
    <row r="1246" spans="2:4" s="202" customFormat="1" x14ac:dyDescent="0.2">
      <c r="B1246" s="199"/>
      <c r="C1246" s="199"/>
      <c r="D1246" s="201"/>
    </row>
    <row r="1247" spans="2:4" s="202" customFormat="1" x14ac:dyDescent="0.2">
      <c r="B1247" s="199"/>
      <c r="C1247" s="199"/>
      <c r="D1247" s="201"/>
    </row>
    <row r="1248" spans="2:4" s="202" customFormat="1" x14ac:dyDescent="0.2">
      <c r="B1248" s="199"/>
      <c r="C1248" s="199"/>
      <c r="D1248" s="201"/>
    </row>
    <row r="1249" spans="2:4" s="202" customFormat="1" x14ac:dyDescent="0.2">
      <c r="B1249" s="199"/>
      <c r="C1249" s="199"/>
      <c r="D1249" s="201"/>
    </row>
    <row r="1250" spans="2:4" s="202" customFormat="1" x14ac:dyDescent="0.2">
      <c r="B1250" s="199"/>
      <c r="C1250" s="199"/>
      <c r="D1250" s="201"/>
    </row>
    <row r="1251" spans="2:4" s="202" customFormat="1" x14ac:dyDescent="0.2">
      <c r="B1251" s="199"/>
      <c r="C1251" s="199"/>
      <c r="D1251" s="201"/>
    </row>
    <row r="1252" spans="2:4" s="202" customFormat="1" x14ac:dyDescent="0.2">
      <c r="B1252" s="199"/>
      <c r="C1252" s="199"/>
      <c r="D1252" s="201"/>
    </row>
    <row r="1253" spans="2:4" s="202" customFormat="1" x14ac:dyDescent="0.2">
      <c r="B1253" s="199"/>
      <c r="C1253" s="199"/>
      <c r="D1253" s="201"/>
    </row>
    <row r="1254" spans="2:4" s="202" customFormat="1" x14ac:dyDescent="0.2">
      <c r="B1254" s="199"/>
      <c r="C1254" s="199"/>
      <c r="D1254" s="201"/>
    </row>
    <row r="1255" spans="2:4" s="202" customFormat="1" x14ac:dyDescent="0.2">
      <c r="B1255" s="199"/>
      <c r="C1255" s="199"/>
      <c r="D1255" s="201"/>
    </row>
    <row r="1256" spans="2:4" s="202" customFormat="1" x14ac:dyDescent="0.2">
      <c r="B1256" s="199"/>
      <c r="C1256" s="199"/>
      <c r="D1256" s="201"/>
    </row>
    <row r="1257" spans="2:4" s="202" customFormat="1" x14ac:dyDescent="0.2">
      <c r="B1257" s="199"/>
      <c r="C1257" s="199"/>
      <c r="D1257" s="201"/>
    </row>
    <row r="1258" spans="2:4" s="202" customFormat="1" x14ac:dyDescent="0.2">
      <c r="B1258" s="199"/>
      <c r="C1258" s="199"/>
      <c r="D1258" s="201"/>
    </row>
    <row r="1259" spans="2:4" s="202" customFormat="1" x14ac:dyDescent="0.2">
      <c r="B1259" s="199"/>
      <c r="C1259" s="199"/>
      <c r="D1259" s="201"/>
    </row>
    <row r="1260" spans="2:4" s="202" customFormat="1" x14ac:dyDescent="0.2">
      <c r="B1260" s="199"/>
      <c r="C1260" s="199"/>
      <c r="D1260" s="201"/>
    </row>
    <row r="1261" spans="2:4" s="202" customFormat="1" x14ac:dyDescent="0.2">
      <c r="B1261" s="199"/>
      <c r="C1261" s="199"/>
      <c r="D1261" s="201"/>
    </row>
    <row r="1262" spans="2:4" s="202" customFormat="1" x14ac:dyDescent="0.2">
      <c r="B1262" s="199"/>
      <c r="C1262" s="199"/>
      <c r="D1262" s="201"/>
    </row>
    <row r="1263" spans="2:4" s="202" customFormat="1" x14ac:dyDescent="0.2">
      <c r="B1263" s="199"/>
      <c r="C1263" s="199"/>
      <c r="D1263" s="201"/>
    </row>
    <row r="1264" spans="2:4" s="202" customFormat="1" x14ac:dyDescent="0.2">
      <c r="B1264" s="199"/>
      <c r="C1264" s="199"/>
      <c r="D1264" s="201"/>
    </row>
    <row r="1265" spans="2:4" s="202" customFormat="1" x14ac:dyDescent="0.2">
      <c r="B1265" s="199"/>
      <c r="C1265" s="199"/>
      <c r="D1265" s="201"/>
    </row>
    <row r="1266" spans="2:4" s="202" customFormat="1" x14ac:dyDescent="0.2">
      <c r="B1266" s="199"/>
      <c r="C1266" s="199"/>
      <c r="D1266" s="201"/>
    </row>
    <row r="1267" spans="2:4" s="202" customFormat="1" x14ac:dyDescent="0.2">
      <c r="B1267" s="199"/>
      <c r="C1267" s="199"/>
      <c r="D1267" s="201"/>
    </row>
    <row r="1268" spans="2:4" s="202" customFormat="1" x14ac:dyDescent="0.2">
      <c r="B1268" s="199"/>
      <c r="C1268" s="199"/>
      <c r="D1268" s="201"/>
    </row>
    <row r="1269" spans="2:4" s="202" customFormat="1" x14ac:dyDescent="0.2">
      <c r="B1269" s="199"/>
      <c r="C1269" s="199"/>
      <c r="D1269" s="201"/>
    </row>
    <row r="1270" spans="2:4" s="202" customFormat="1" x14ac:dyDescent="0.2">
      <c r="B1270" s="199"/>
      <c r="C1270" s="199"/>
      <c r="D1270" s="201"/>
    </row>
    <row r="1271" spans="2:4" s="202" customFormat="1" x14ac:dyDescent="0.2">
      <c r="B1271" s="199"/>
      <c r="C1271" s="199"/>
      <c r="D1271" s="201"/>
    </row>
    <row r="1272" spans="2:4" s="202" customFormat="1" x14ac:dyDescent="0.2">
      <c r="B1272" s="199"/>
      <c r="C1272" s="199"/>
      <c r="D1272" s="201"/>
    </row>
    <row r="1273" spans="2:4" s="202" customFormat="1" x14ac:dyDescent="0.2">
      <c r="B1273" s="199"/>
      <c r="C1273" s="199"/>
      <c r="D1273" s="201"/>
    </row>
    <row r="1274" spans="2:4" s="202" customFormat="1" x14ac:dyDescent="0.2">
      <c r="B1274" s="199"/>
      <c r="C1274" s="199"/>
      <c r="D1274" s="201"/>
    </row>
    <row r="1275" spans="2:4" s="202" customFormat="1" x14ac:dyDescent="0.2">
      <c r="B1275" s="199"/>
      <c r="C1275" s="199"/>
      <c r="D1275" s="201"/>
    </row>
    <row r="1276" spans="2:4" s="202" customFormat="1" x14ac:dyDescent="0.2">
      <c r="B1276" s="199"/>
      <c r="C1276" s="199"/>
      <c r="D1276" s="201"/>
    </row>
    <row r="1277" spans="2:4" s="202" customFormat="1" x14ac:dyDescent="0.2">
      <c r="B1277" s="199"/>
      <c r="C1277" s="199"/>
      <c r="D1277" s="201"/>
    </row>
    <row r="1278" spans="2:4" s="202" customFormat="1" x14ac:dyDescent="0.2">
      <c r="B1278" s="199"/>
      <c r="C1278" s="199"/>
      <c r="D1278" s="201"/>
    </row>
    <row r="1279" spans="2:4" s="202" customFormat="1" x14ac:dyDescent="0.2">
      <c r="B1279" s="199"/>
      <c r="C1279" s="199"/>
      <c r="D1279" s="201"/>
    </row>
    <row r="1280" spans="2:4" s="202" customFormat="1" x14ac:dyDescent="0.2">
      <c r="B1280" s="199"/>
      <c r="C1280" s="199"/>
      <c r="D1280" s="201"/>
    </row>
    <row r="1281" spans="2:4" s="202" customFormat="1" x14ac:dyDescent="0.2">
      <c r="B1281" s="199"/>
      <c r="C1281" s="199"/>
      <c r="D1281" s="201"/>
    </row>
    <row r="1282" spans="2:4" s="202" customFormat="1" x14ac:dyDescent="0.2">
      <c r="B1282" s="199"/>
      <c r="C1282" s="199"/>
      <c r="D1282" s="201"/>
    </row>
    <row r="1283" spans="2:4" s="202" customFormat="1" x14ac:dyDescent="0.2">
      <c r="B1283" s="199"/>
      <c r="C1283" s="199"/>
      <c r="D1283" s="201"/>
    </row>
    <row r="1284" spans="2:4" s="202" customFormat="1" x14ac:dyDescent="0.2">
      <c r="B1284" s="199"/>
      <c r="C1284" s="199"/>
      <c r="D1284" s="201"/>
    </row>
    <row r="1285" spans="2:4" s="202" customFormat="1" x14ac:dyDescent="0.2">
      <c r="B1285" s="199"/>
      <c r="C1285" s="199"/>
      <c r="D1285" s="201"/>
    </row>
    <row r="1286" spans="2:4" s="202" customFormat="1" x14ac:dyDescent="0.2">
      <c r="B1286" s="199"/>
      <c r="C1286" s="199"/>
      <c r="D1286" s="201"/>
    </row>
    <row r="1287" spans="2:4" s="202" customFormat="1" x14ac:dyDescent="0.2">
      <c r="B1287" s="199"/>
      <c r="C1287" s="199"/>
      <c r="D1287" s="201"/>
    </row>
    <row r="1288" spans="2:4" s="202" customFormat="1" x14ac:dyDescent="0.2">
      <c r="B1288" s="199"/>
      <c r="C1288" s="199"/>
      <c r="D1288" s="201"/>
    </row>
    <row r="1289" spans="2:4" s="202" customFormat="1" x14ac:dyDescent="0.2">
      <c r="B1289" s="199"/>
      <c r="C1289" s="199"/>
      <c r="D1289" s="201"/>
    </row>
    <row r="1290" spans="2:4" s="202" customFormat="1" x14ac:dyDescent="0.2">
      <c r="B1290" s="199"/>
      <c r="C1290" s="199"/>
      <c r="D1290" s="201"/>
    </row>
    <row r="1291" spans="2:4" s="202" customFormat="1" x14ac:dyDescent="0.2">
      <c r="B1291" s="199"/>
      <c r="C1291" s="199"/>
      <c r="D1291" s="201"/>
    </row>
    <row r="1292" spans="2:4" s="202" customFormat="1" x14ac:dyDescent="0.2">
      <c r="B1292" s="199"/>
      <c r="C1292" s="199"/>
      <c r="D1292" s="201"/>
    </row>
    <row r="1293" spans="2:4" s="202" customFormat="1" x14ac:dyDescent="0.2">
      <c r="B1293" s="199"/>
      <c r="C1293" s="199"/>
      <c r="D1293" s="201"/>
    </row>
    <row r="1294" spans="2:4" s="202" customFormat="1" x14ac:dyDescent="0.2">
      <c r="B1294" s="199"/>
      <c r="C1294" s="199"/>
      <c r="D1294" s="201"/>
    </row>
    <row r="1295" spans="2:4" s="202" customFormat="1" x14ac:dyDescent="0.2">
      <c r="B1295" s="199"/>
      <c r="C1295" s="199"/>
      <c r="D1295" s="201"/>
    </row>
    <row r="1296" spans="2:4" s="202" customFormat="1" x14ac:dyDescent="0.2">
      <c r="B1296" s="199"/>
      <c r="C1296" s="199"/>
      <c r="D1296" s="201"/>
    </row>
    <row r="1297" spans="2:4" s="202" customFormat="1" x14ac:dyDescent="0.2">
      <c r="B1297" s="199"/>
      <c r="C1297" s="199"/>
      <c r="D1297" s="201"/>
    </row>
    <row r="1298" spans="2:4" s="202" customFormat="1" x14ac:dyDescent="0.2">
      <c r="B1298" s="199"/>
      <c r="C1298" s="199"/>
      <c r="D1298" s="201"/>
    </row>
    <row r="1299" spans="2:4" s="202" customFormat="1" x14ac:dyDescent="0.2">
      <c r="B1299" s="199"/>
      <c r="C1299" s="199"/>
      <c r="D1299" s="201"/>
    </row>
    <row r="1300" spans="2:4" s="202" customFormat="1" x14ac:dyDescent="0.2">
      <c r="B1300" s="199"/>
      <c r="C1300" s="199"/>
      <c r="D1300" s="201"/>
    </row>
    <row r="1301" spans="2:4" s="202" customFormat="1" x14ac:dyDescent="0.2">
      <c r="B1301" s="199"/>
      <c r="C1301" s="199"/>
      <c r="D1301" s="201"/>
    </row>
    <row r="1302" spans="2:4" s="202" customFormat="1" x14ac:dyDescent="0.2">
      <c r="B1302" s="199"/>
      <c r="C1302" s="199"/>
      <c r="D1302" s="201"/>
    </row>
    <row r="1303" spans="2:4" s="202" customFormat="1" x14ac:dyDescent="0.2">
      <c r="B1303" s="199"/>
      <c r="C1303" s="199"/>
      <c r="D1303" s="201"/>
    </row>
    <row r="1304" spans="2:4" s="202" customFormat="1" x14ac:dyDescent="0.2">
      <c r="B1304" s="199"/>
      <c r="C1304" s="199"/>
      <c r="D1304" s="201"/>
    </row>
    <row r="1305" spans="2:4" s="202" customFormat="1" x14ac:dyDescent="0.2">
      <c r="B1305" s="199"/>
      <c r="C1305" s="199"/>
      <c r="D1305" s="201"/>
    </row>
    <row r="1306" spans="2:4" s="202" customFormat="1" x14ac:dyDescent="0.2">
      <c r="B1306" s="199"/>
      <c r="C1306" s="199"/>
      <c r="D1306" s="201"/>
    </row>
    <row r="1307" spans="2:4" s="202" customFormat="1" x14ac:dyDescent="0.2">
      <c r="B1307" s="199"/>
      <c r="C1307" s="199"/>
      <c r="D1307" s="201"/>
    </row>
    <row r="1308" spans="2:4" s="202" customFormat="1" x14ac:dyDescent="0.2">
      <c r="B1308" s="199"/>
      <c r="C1308" s="199"/>
      <c r="D1308" s="201"/>
    </row>
    <row r="1309" spans="2:4" s="202" customFormat="1" x14ac:dyDescent="0.2">
      <c r="B1309" s="199"/>
      <c r="C1309" s="199"/>
      <c r="D1309" s="201"/>
    </row>
    <row r="1310" spans="2:4" s="202" customFormat="1" x14ac:dyDescent="0.2">
      <c r="B1310" s="199"/>
      <c r="C1310" s="199"/>
      <c r="D1310" s="201"/>
    </row>
    <row r="1311" spans="2:4" s="202" customFormat="1" x14ac:dyDescent="0.2">
      <c r="B1311" s="199"/>
      <c r="C1311" s="199"/>
      <c r="D1311" s="201"/>
    </row>
    <row r="1312" spans="2:4" s="202" customFormat="1" x14ac:dyDescent="0.2">
      <c r="B1312" s="199"/>
      <c r="C1312" s="199"/>
      <c r="D1312" s="201"/>
    </row>
    <row r="1313" spans="2:4" s="202" customFormat="1" x14ac:dyDescent="0.2">
      <c r="B1313" s="199"/>
      <c r="C1313" s="199"/>
      <c r="D1313" s="201"/>
    </row>
    <row r="1314" spans="2:4" s="202" customFormat="1" x14ac:dyDescent="0.2">
      <c r="B1314" s="199"/>
      <c r="C1314" s="199"/>
      <c r="D1314" s="201"/>
    </row>
    <row r="1315" spans="2:4" s="202" customFormat="1" x14ac:dyDescent="0.2">
      <c r="B1315" s="199"/>
      <c r="C1315" s="199"/>
      <c r="D1315" s="201"/>
    </row>
    <row r="1316" spans="2:4" s="202" customFormat="1" x14ac:dyDescent="0.2">
      <c r="B1316" s="199"/>
      <c r="C1316" s="199"/>
      <c r="D1316" s="201"/>
    </row>
    <row r="1317" spans="2:4" s="202" customFormat="1" x14ac:dyDescent="0.2">
      <c r="B1317" s="199"/>
      <c r="C1317" s="199"/>
      <c r="D1317" s="201"/>
    </row>
    <row r="1318" spans="2:4" s="202" customFormat="1" x14ac:dyDescent="0.2">
      <c r="B1318" s="199"/>
      <c r="C1318" s="199"/>
      <c r="D1318" s="201"/>
    </row>
    <row r="1319" spans="2:4" s="202" customFormat="1" x14ac:dyDescent="0.2">
      <c r="B1319" s="199"/>
      <c r="C1319" s="199"/>
      <c r="D1319" s="201"/>
    </row>
    <row r="1320" spans="2:4" s="202" customFormat="1" x14ac:dyDescent="0.2">
      <c r="B1320" s="199"/>
      <c r="C1320" s="199"/>
      <c r="D1320" s="201"/>
    </row>
    <row r="1321" spans="2:4" s="202" customFormat="1" x14ac:dyDescent="0.2">
      <c r="B1321" s="199"/>
      <c r="C1321" s="199"/>
      <c r="D1321" s="201"/>
    </row>
    <row r="1322" spans="2:4" s="202" customFormat="1" x14ac:dyDescent="0.2">
      <c r="B1322" s="199"/>
      <c r="C1322" s="199"/>
      <c r="D1322" s="201"/>
    </row>
    <row r="1323" spans="2:4" s="202" customFormat="1" x14ac:dyDescent="0.2">
      <c r="B1323" s="199"/>
      <c r="C1323" s="199"/>
      <c r="D1323" s="201"/>
    </row>
    <row r="1324" spans="2:4" s="202" customFormat="1" x14ac:dyDescent="0.2">
      <c r="B1324" s="199"/>
      <c r="C1324" s="199"/>
      <c r="D1324" s="201"/>
    </row>
    <row r="1325" spans="2:4" s="202" customFormat="1" x14ac:dyDescent="0.2">
      <c r="B1325" s="199"/>
      <c r="C1325" s="199"/>
      <c r="D1325" s="201"/>
    </row>
    <row r="1326" spans="2:4" s="202" customFormat="1" x14ac:dyDescent="0.2">
      <c r="B1326" s="199"/>
      <c r="C1326" s="199"/>
      <c r="D1326" s="201"/>
    </row>
    <row r="1327" spans="2:4" s="202" customFormat="1" x14ac:dyDescent="0.2">
      <c r="B1327" s="199"/>
      <c r="C1327" s="199"/>
      <c r="D1327" s="201"/>
    </row>
    <row r="1328" spans="2:4" s="202" customFormat="1" x14ac:dyDescent="0.2">
      <c r="B1328" s="199"/>
      <c r="C1328" s="199"/>
      <c r="D1328" s="201"/>
    </row>
    <row r="1329" spans="2:4" s="202" customFormat="1" x14ac:dyDescent="0.2">
      <c r="B1329" s="199"/>
      <c r="C1329" s="199"/>
      <c r="D1329" s="201"/>
    </row>
    <row r="1330" spans="2:4" s="202" customFormat="1" x14ac:dyDescent="0.2">
      <c r="B1330" s="199"/>
      <c r="C1330" s="199"/>
      <c r="D1330" s="201"/>
    </row>
    <row r="1331" spans="2:4" s="202" customFormat="1" x14ac:dyDescent="0.2">
      <c r="B1331" s="199"/>
      <c r="C1331" s="199"/>
      <c r="D1331" s="201"/>
    </row>
    <row r="1332" spans="2:4" s="202" customFormat="1" x14ac:dyDescent="0.2">
      <c r="B1332" s="199"/>
      <c r="C1332" s="199"/>
      <c r="D1332" s="201"/>
    </row>
    <row r="1333" spans="2:4" s="202" customFormat="1" x14ac:dyDescent="0.2">
      <c r="B1333" s="199"/>
      <c r="C1333" s="199"/>
      <c r="D1333" s="201"/>
    </row>
    <row r="1334" spans="2:4" s="202" customFormat="1" x14ac:dyDescent="0.2">
      <c r="B1334" s="199"/>
      <c r="C1334" s="199"/>
      <c r="D1334" s="201"/>
    </row>
    <row r="1335" spans="2:4" s="202" customFormat="1" x14ac:dyDescent="0.2">
      <c r="B1335" s="199"/>
      <c r="C1335" s="199"/>
      <c r="D1335" s="201"/>
    </row>
    <row r="1336" spans="2:4" s="202" customFormat="1" x14ac:dyDescent="0.2">
      <c r="B1336" s="199"/>
      <c r="C1336" s="199"/>
      <c r="D1336" s="201"/>
    </row>
    <row r="1337" spans="2:4" s="202" customFormat="1" x14ac:dyDescent="0.2">
      <c r="B1337" s="199"/>
      <c r="C1337" s="199"/>
      <c r="D1337" s="201"/>
    </row>
    <row r="1338" spans="2:4" s="202" customFormat="1" x14ac:dyDescent="0.2">
      <c r="B1338" s="199"/>
      <c r="C1338" s="199"/>
      <c r="D1338" s="201"/>
    </row>
    <row r="1339" spans="2:4" s="202" customFormat="1" x14ac:dyDescent="0.2">
      <c r="B1339" s="199"/>
      <c r="C1339" s="199"/>
      <c r="D1339" s="201"/>
    </row>
    <row r="1340" spans="2:4" s="202" customFormat="1" x14ac:dyDescent="0.2">
      <c r="B1340" s="199"/>
      <c r="C1340" s="199"/>
      <c r="D1340" s="201"/>
    </row>
    <row r="1341" spans="2:4" s="202" customFormat="1" x14ac:dyDescent="0.2">
      <c r="B1341" s="199"/>
      <c r="C1341" s="199"/>
      <c r="D1341" s="201"/>
    </row>
    <row r="1342" spans="2:4" s="202" customFormat="1" x14ac:dyDescent="0.2">
      <c r="B1342" s="199"/>
      <c r="C1342" s="199"/>
      <c r="D1342" s="201"/>
    </row>
    <row r="1343" spans="2:4" s="202" customFormat="1" x14ac:dyDescent="0.2">
      <c r="B1343" s="199"/>
      <c r="C1343" s="199"/>
      <c r="D1343" s="201"/>
    </row>
    <row r="1344" spans="2:4" s="202" customFormat="1" x14ac:dyDescent="0.2">
      <c r="B1344" s="199"/>
      <c r="C1344" s="199"/>
      <c r="D1344" s="201"/>
    </row>
    <row r="1345" spans="2:4" s="202" customFormat="1" x14ac:dyDescent="0.2">
      <c r="B1345" s="199"/>
      <c r="C1345" s="199"/>
      <c r="D1345" s="201"/>
    </row>
    <row r="1346" spans="2:4" s="202" customFormat="1" x14ac:dyDescent="0.2">
      <c r="B1346" s="199"/>
      <c r="C1346" s="199"/>
      <c r="D1346" s="201"/>
    </row>
    <row r="1347" spans="2:4" s="202" customFormat="1" x14ac:dyDescent="0.2">
      <c r="B1347" s="199"/>
      <c r="C1347" s="199"/>
      <c r="D1347" s="201"/>
    </row>
    <row r="1348" spans="2:4" s="202" customFormat="1" x14ac:dyDescent="0.2">
      <c r="B1348" s="199"/>
      <c r="C1348" s="199"/>
      <c r="D1348" s="201"/>
    </row>
    <row r="1349" spans="2:4" s="202" customFormat="1" x14ac:dyDescent="0.2">
      <c r="B1349" s="199"/>
      <c r="C1349" s="199"/>
      <c r="D1349" s="201"/>
    </row>
    <row r="1350" spans="2:4" s="202" customFormat="1" x14ac:dyDescent="0.2">
      <c r="B1350" s="199"/>
      <c r="C1350" s="199"/>
      <c r="D1350" s="201"/>
    </row>
    <row r="1351" spans="2:4" s="202" customFormat="1" x14ac:dyDescent="0.2">
      <c r="B1351" s="199"/>
      <c r="C1351" s="199"/>
      <c r="D1351" s="201"/>
    </row>
    <row r="1352" spans="2:4" s="202" customFormat="1" x14ac:dyDescent="0.2">
      <c r="B1352" s="199"/>
      <c r="C1352" s="199"/>
      <c r="D1352" s="201"/>
    </row>
    <row r="1353" spans="2:4" s="202" customFormat="1" x14ac:dyDescent="0.2">
      <c r="B1353" s="199"/>
      <c r="C1353" s="199"/>
      <c r="D1353" s="201"/>
    </row>
    <row r="1354" spans="2:4" s="202" customFormat="1" x14ac:dyDescent="0.2">
      <c r="B1354" s="199"/>
      <c r="C1354" s="199"/>
      <c r="D1354" s="201"/>
    </row>
    <row r="1355" spans="2:4" s="202" customFormat="1" x14ac:dyDescent="0.2">
      <c r="B1355" s="199"/>
      <c r="C1355" s="199"/>
      <c r="D1355" s="201"/>
    </row>
    <row r="1356" spans="2:4" s="202" customFormat="1" x14ac:dyDescent="0.2">
      <c r="B1356" s="199"/>
      <c r="C1356" s="199"/>
      <c r="D1356" s="201"/>
    </row>
    <row r="1357" spans="2:4" s="202" customFormat="1" x14ac:dyDescent="0.2">
      <c r="B1357" s="199"/>
      <c r="C1357" s="199"/>
      <c r="D1357" s="201"/>
    </row>
    <row r="1358" spans="2:4" s="202" customFormat="1" x14ac:dyDescent="0.2">
      <c r="B1358" s="199"/>
      <c r="C1358" s="199"/>
      <c r="D1358" s="201"/>
    </row>
    <row r="1359" spans="2:4" s="202" customFormat="1" x14ac:dyDescent="0.2">
      <c r="B1359" s="199"/>
      <c r="C1359" s="199"/>
      <c r="D1359" s="201"/>
    </row>
    <row r="1360" spans="2:4" s="202" customFormat="1" x14ac:dyDescent="0.2">
      <c r="B1360" s="199"/>
      <c r="C1360" s="199"/>
      <c r="D1360" s="201"/>
    </row>
    <row r="1361" spans="2:4" s="202" customFormat="1" x14ac:dyDescent="0.2">
      <c r="B1361" s="199"/>
      <c r="C1361" s="199"/>
      <c r="D1361" s="201"/>
    </row>
    <row r="1362" spans="2:4" s="202" customFormat="1" x14ac:dyDescent="0.2">
      <c r="B1362" s="199"/>
      <c r="C1362" s="199"/>
      <c r="D1362" s="201"/>
    </row>
    <row r="1363" spans="2:4" s="202" customFormat="1" x14ac:dyDescent="0.2">
      <c r="B1363" s="199"/>
      <c r="C1363" s="199"/>
      <c r="D1363" s="201"/>
    </row>
    <row r="1364" spans="2:4" s="202" customFormat="1" x14ac:dyDescent="0.2">
      <c r="B1364" s="199"/>
      <c r="C1364" s="199"/>
      <c r="D1364" s="201"/>
    </row>
    <row r="1365" spans="2:4" s="202" customFormat="1" x14ac:dyDescent="0.2">
      <c r="B1365" s="199"/>
      <c r="C1365" s="199"/>
      <c r="D1365" s="201"/>
    </row>
    <row r="1366" spans="2:4" s="202" customFormat="1" x14ac:dyDescent="0.2">
      <c r="B1366" s="199"/>
      <c r="C1366" s="199"/>
      <c r="D1366" s="201"/>
    </row>
    <row r="1367" spans="2:4" s="202" customFormat="1" x14ac:dyDescent="0.2">
      <c r="B1367" s="199"/>
      <c r="C1367" s="199"/>
      <c r="D1367" s="201"/>
    </row>
    <row r="1368" spans="2:4" s="202" customFormat="1" x14ac:dyDescent="0.2">
      <c r="B1368" s="199"/>
      <c r="C1368" s="199"/>
      <c r="D1368" s="201"/>
    </row>
    <row r="1369" spans="2:4" s="202" customFormat="1" x14ac:dyDescent="0.2">
      <c r="B1369" s="199"/>
      <c r="C1369" s="199"/>
      <c r="D1369" s="201"/>
    </row>
    <row r="1370" spans="2:4" s="202" customFormat="1" x14ac:dyDescent="0.2">
      <c r="B1370" s="199"/>
      <c r="C1370" s="199"/>
      <c r="D1370" s="201"/>
    </row>
    <row r="1371" spans="2:4" s="202" customFormat="1" x14ac:dyDescent="0.2">
      <c r="B1371" s="199"/>
      <c r="C1371" s="199"/>
      <c r="D1371" s="201"/>
    </row>
    <row r="1372" spans="2:4" s="202" customFormat="1" x14ac:dyDescent="0.2">
      <c r="B1372" s="199"/>
      <c r="C1372" s="199"/>
      <c r="D1372" s="201"/>
    </row>
    <row r="1373" spans="2:4" s="202" customFormat="1" x14ac:dyDescent="0.2">
      <c r="B1373" s="199"/>
      <c r="C1373" s="199"/>
      <c r="D1373" s="201"/>
    </row>
    <row r="1374" spans="2:4" s="202" customFormat="1" x14ac:dyDescent="0.2">
      <c r="B1374" s="199"/>
      <c r="C1374" s="199"/>
      <c r="D1374" s="201"/>
    </row>
    <row r="1375" spans="2:4" s="202" customFormat="1" x14ac:dyDescent="0.2">
      <c r="B1375" s="199"/>
      <c r="C1375" s="199"/>
      <c r="D1375" s="201"/>
    </row>
    <row r="1376" spans="2:4" s="202" customFormat="1" x14ac:dyDescent="0.2">
      <c r="B1376" s="199"/>
      <c r="C1376" s="199"/>
      <c r="D1376" s="201"/>
    </row>
    <row r="1377" spans="2:4" s="202" customFormat="1" x14ac:dyDescent="0.2">
      <c r="B1377" s="199"/>
      <c r="C1377" s="199"/>
      <c r="D1377" s="201"/>
    </row>
    <row r="1378" spans="2:4" s="202" customFormat="1" x14ac:dyDescent="0.2">
      <c r="B1378" s="199"/>
      <c r="C1378" s="199"/>
      <c r="D1378" s="201"/>
    </row>
    <row r="1379" spans="2:4" s="202" customFormat="1" x14ac:dyDescent="0.2">
      <c r="B1379" s="199"/>
      <c r="C1379" s="199"/>
      <c r="D1379" s="201"/>
    </row>
    <row r="1380" spans="2:4" s="202" customFormat="1" x14ac:dyDescent="0.2">
      <c r="B1380" s="199"/>
      <c r="C1380" s="199"/>
      <c r="D1380" s="201"/>
    </row>
    <row r="1381" spans="2:4" s="202" customFormat="1" x14ac:dyDescent="0.2">
      <c r="B1381" s="199"/>
      <c r="C1381" s="199"/>
      <c r="D1381" s="201"/>
    </row>
    <row r="1382" spans="2:4" s="202" customFormat="1" x14ac:dyDescent="0.2">
      <c r="B1382" s="199"/>
      <c r="C1382" s="199"/>
      <c r="D1382" s="201"/>
    </row>
    <row r="1383" spans="2:4" s="202" customFormat="1" x14ac:dyDescent="0.2">
      <c r="B1383" s="199"/>
      <c r="C1383" s="199"/>
      <c r="D1383" s="201"/>
    </row>
    <row r="1384" spans="2:4" s="202" customFormat="1" x14ac:dyDescent="0.2">
      <c r="B1384" s="199"/>
      <c r="C1384" s="199"/>
      <c r="D1384" s="201"/>
    </row>
    <row r="1385" spans="2:4" s="202" customFormat="1" x14ac:dyDescent="0.2">
      <c r="B1385" s="199"/>
      <c r="C1385" s="199"/>
      <c r="D1385" s="201"/>
    </row>
    <row r="1386" spans="2:4" s="202" customFormat="1" x14ac:dyDescent="0.2">
      <c r="B1386" s="199"/>
      <c r="C1386" s="199"/>
      <c r="D1386" s="201"/>
    </row>
    <row r="1387" spans="2:4" s="202" customFormat="1" x14ac:dyDescent="0.2">
      <c r="B1387" s="199"/>
      <c r="C1387" s="199"/>
      <c r="D1387" s="201"/>
    </row>
    <row r="1388" spans="2:4" s="202" customFormat="1" x14ac:dyDescent="0.2">
      <c r="B1388" s="199"/>
      <c r="C1388" s="199"/>
      <c r="D1388" s="201"/>
    </row>
    <row r="1389" spans="2:4" s="202" customFormat="1" x14ac:dyDescent="0.2">
      <c r="B1389" s="199"/>
      <c r="C1389" s="199"/>
      <c r="D1389" s="201"/>
    </row>
    <row r="1390" spans="2:4" s="202" customFormat="1" x14ac:dyDescent="0.2">
      <c r="B1390" s="199"/>
      <c r="C1390" s="199"/>
      <c r="D1390" s="201"/>
    </row>
    <row r="1391" spans="2:4" s="202" customFormat="1" x14ac:dyDescent="0.2">
      <c r="B1391" s="199"/>
      <c r="C1391" s="199"/>
      <c r="D1391" s="201"/>
    </row>
    <row r="1392" spans="2:4" s="202" customFormat="1" x14ac:dyDescent="0.2">
      <c r="B1392" s="199"/>
      <c r="C1392" s="199"/>
      <c r="D1392" s="201"/>
    </row>
    <row r="1393" spans="2:4" s="202" customFormat="1" x14ac:dyDescent="0.2">
      <c r="B1393" s="199"/>
      <c r="C1393" s="199"/>
      <c r="D1393" s="201"/>
    </row>
    <row r="1394" spans="2:4" s="202" customFormat="1" x14ac:dyDescent="0.2">
      <c r="B1394" s="199"/>
      <c r="C1394" s="199"/>
      <c r="D1394" s="201"/>
    </row>
    <row r="1395" spans="2:4" s="202" customFormat="1" x14ac:dyDescent="0.2">
      <c r="B1395" s="199"/>
      <c r="C1395" s="199"/>
      <c r="D1395" s="201"/>
    </row>
    <row r="1396" spans="2:4" s="202" customFormat="1" x14ac:dyDescent="0.2">
      <c r="B1396" s="199"/>
      <c r="C1396" s="199"/>
      <c r="D1396" s="201"/>
    </row>
    <row r="1397" spans="2:4" s="202" customFormat="1" x14ac:dyDescent="0.2">
      <c r="B1397" s="199"/>
      <c r="C1397" s="199"/>
      <c r="D1397" s="201"/>
    </row>
    <row r="1398" spans="2:4" s="202" customFormat="1" x14ac:dyDescent="0.2">
      <c r="B1398" s="199"/>
      <c r="C1398" s="199"/>
      <c r="D1398" s="201"/>
    </row>
    <row r="1399" spans="2:4" s="202" customFormat="1" x14ac:dyDescent="0.2">
      <c r="B1399" s="199"/>
      <c r="C1399" s="199"/>
      <c r="D1399" s="201"/>
    </row>
    <row r="1400" spans="2:4" s="202" customFormat="1" x14ac:dyDescent="0.2">
      <c r="B1400" s="199"/>
      <c r="C1400" s="199"/>
      <c r="D1400" s="201"/>
    </row>
    <row r="1401" spans="2:4" s="202" customFormat="1" x14ac:dyDescent="0.2">
      <c r="B1401" s="199"/>
      <c r="C1401" s="199"/>
      <c r="D1401" s="201"/>
    </row>
    <row r="1402" spans="2:4" s="202" customFormat="1" x14ac:dyDescent="0.2">
      <c r="B1402" s="199"/>
      <c r="C1402" s="199"/>
      <c r="D1402" s="201"/>
    </row>
    <row r="1403" spans="2:4" s="202" customFormat="1" x14ac:dyDescent="0.2">
      <c r="B1403" s="199"/>
      <c r="C1403" s="199"/>
      <c r="D1403" s="201"/>
    </row>
    <row r="1404" spans="2:4" s="202" customFormat="1" x14ac:dyDescent="0.2">
      <c r="B1404" s="199"/>
      <c r="C1404" s="199"/>
      <c r="D1404" s="201"/>
    </row>
    <row r="1405" spans="2:4" s="202" customFormat="1" x14ac:dyDescent="0.2">
      <c r="B1405" s="199"/>
      <c r="C1405" s="199"/>
      <c r="D1405" s="201"/>
    </row>
    <row r="1406" spans="2:4" s="202" customFormat="1" x14ac:dyDescent="0.2">
      <c r="B1406" s="199"/>
      <c r="C1406" s="199"/>
      <c r="D1406" s="201"/>
    </row>
    <row r="1407" spans="2:4" s="202" customFormat="1" x14ac:dyDescent="0.2">
      <c r="B1407" s="199"/>
      <c r="C1407" s="199"/>
      <c r="D1407" s="201"/>
    </row>
    <row r="1408" spans="2:4" s="202" customFormat="1" x14ac:dyDescent="0.2">
      <c r="B1408" s="199"/>
      <c r="C1408" s="199"/>
      <c r="D1408" s="201"/>
    </row>
    <row r="1409" spans="2:4" s="202" customFormat="1" x14ac:dyDescent="0.2">
      <c r="B1409" s="199"/>
      <c r="C1409" s="199"/>
      <c r="D1409" s="201"/>
    </row>
    <row r="1410" spans="2:4" s="202" customFormat="1" x14ac:dyDescent="0.2">
      <c r="B1410" s="199"/>
      <c r="C1410" s="199"/>
      <c r="D1410" s="201"/>
    </row>
    <row r="1411" spans="2:4" s="202" customFormat="1" x14ac:dyDescent="0.2">
      <c r="B1411" s="199"/>
      <c r="C1411" s="199"/>
      <c r="D1411" s="201"/>
    </row>
    <row r="1412" spans="2:4" s="202" customFormat="1" x14ac:dyDescent="0.2">
      <c r="B1412" s="199"/>
      <c r="C1412" s="199"/>
      <c r="D1412" s="201"/>
    </row>
    <row r="1413" spans="2:4" s="202" customFormat="1" x14ac:dyDescent="0.2">
      <c r="B1413" s="199"/>
      <c r="C1413" s="199"/>
      <c r="D1413" s="201"/>
    </row>
    <row r="1414" spans="2:4" s="202" customFormat="1" x14ac:dyDescent="0.2">
      <c r="B1414" s="199"/>
      <c r="C1414" s="199"/>
      <c r="D1414" s="201"/>
    </row>
    <row r="1415" spans="2:4" s="202" customFormat="1" x14ac:dyDescent="0.2">
      <c r="B1415" s="199"/>
      <c r="C1415" s="199"/>
      <c r="D1415" s="201"/>
    </row>
    <row r="1416" spans="2:4" s="202" customFormat="1" x14ac:dyDescent="0.2">
      <c r="B1416" s="199"/>
      <c r="C1416" s="199"/>
      <c r="D1416" s="201"/>
    </row>
    <row r="1417" spans="2:4" s="202" customFormat="1" x14ac:dyDescent="0.2">
      <c r="B1417" s="199"/>
      <c r="C1417" s="199"/>
      <c r="D1417" s="201"/>
    </row>
    <row r="1418" spans="2:4" s="202" customFormat="1" x14ac:dyDescent="0.2">
      <c r="B1418" s="199"/>
      <c r="C1418" s="199"/>
      <c r="D1418" s="201"/>
    </row>
    <row r="1419" spans="2:4" s="202" customFormat="1" x14ac:dyDescent="0.2">
      <c r="B1419" s="199"/>
      <c r="C1419" s="199"/>
      <c r="D1419" s="201"/>
    </row>
    <row r="1420" spans="2:4" s="202" customFormat="1" x14ac:dyDescent="0.2">
      <c r="B1420" s="199"/>
      <c r="C1420" s="199"/>
      <c r="D1420" s="201"/>
    </row>
    <row r="1421" spans="2:4" s="202" customFormat="1" x14ac:dyDescent="0.2">
      <c r="B1421" s="199"/>
      <c r="C1421" s="199"/>
      <c r="D1421" s="201"/>
    </row>
    <row r="1422" spans="2:4" s="202" customFormat="1" x14ac:dyDescent="0.2">
      <c r="B1422" s="199"/>
      <c r="C1422" s="199"/>
      <c r="D1422" s="201"/>
    </row>
    <row r="1423" spans="2:4" s="202" customFormat="1" x14ac:dyDescent="0.2">
      <c r="B1423" s="199"/>
      <c r="C1423" s="199"/>
      <c r="D1423" s="201"/>
    </row>
    <row r="1424" spans="2:4" s="202" customFormat="1" x14ac:dyDescent="0.2">
      <c r="B1424" s="199"/>
      <c r="C1424" s="199"/>
      <c r="D1424" s="201"/>
    </row>
    <row r="1425" spans="2:4" s="202" customFormat="1" x14ac:dyDescent="0.2">
      <c r="B1425" s="199"/>
      <c r="C1425" s="199"/>
      <c r="D1425" s="201"/>
    </row>
    <row r="1426" spans="2:4" s="202" customFormat="1" x14ac:dyDescent="0.2">
      <c r="B1426" s="199"/>
      <c r="C1426" s="199"/>
      <c r="D1426" s="201"/>
    </row>
    <row r="1427" spans="2:4" s="202" customFormat="1" x14ac:dyDescent="0.2">
      <c r="B1427" s="199"/>
      <c r="C1427" s="199"/>
      <c r="D1427" s="201"/>
    </row>
    <row r="1428" spans="2:4" s="202" customFormat="1" x14ac:dyDescent="0.2">
      <c r="B1428" s="199"/>
      <c r="C1428" s="199"/>
      <c r="D1428" s="201"/>
    </row>
    <row r="1429" spans="2:4" s="202" customFormat="1" x14ac:dyDescent="0.2">
      <c r="B1429" s="199"/>
      <c r="C1429" s="199"/>
      <c r="D1429" s="201"/>
    </row>
    <row r="1430" spans="2:4" s="202" customFormat="1" x14ac:dyDescent="0.2">
      <c r="B1430" s="199"/>
      <c r="C1430" s="199"/>
      <c r="D1430" s="201"/>
    </row>
    <row r="1431" spans="2:4" s="202" customFormat="1" x14ac:dyDescent="0.2">
      <c r="B1431" s="199"/>
      <c r="C1431" s="199"/>
      <c r="D1431" s="201"/>
    </row>
    <row r="1432" spans="2:4" s="202" customFormat="1" x14ac:dyDescent="0.2">
      <c r="B1432" s="199"/>
      <c r="C1432" s="199"/>
      <c r="D1432" s="201"/>
    </row>
    <row r="1433" spans="2:4" s="202" customFormat="1" x14ac:dyDescent="0.2">
      <c r="B1433" s="199"/>
      <c r="C1433" s="199"/>
      <c r="D1433" s="201"/>
    </row>
    <row r="1434" spans="2:4" s="202" customFormat="1" x14ac:dyDescent="0.2">
      <c r="B1434" s="199"/>
      <c r="C1434" s="199"/>
      <c r="D1434" s="201"/>
    </row>
    <row r="1435" spans="2:4" s="202" customFormat="1" x14ac:dyDescent="0.2">
      <c r="B1435" s="199"/>
      <c r="C1435" s="199"/>
      <c r="D1435" s="201"/>
    </row>
    <row r="1436" spans="2:4" s="202" customFormat="1" x14ac:dyDescent="0.2">
      <c r="B1436" s="199"/>
      <c r="C1436" s="199"/>
      <c r="D1436" s="201"/>
    </row>
    <row r="1437" spans="2:4" s="202" customFormat="1" x14ac:dyDescent="0.2">
      <c r="B1437" s="199"/>
      <c r="C1437" s="199"/>
      <c r="D1437" s="201"/>
    </row>
    <row r="1438" spans="2:4" s="202" customFormat="1" x14ac:dyDescent="0.2">
      <c r="B1438" s="199"/>
      <c r="C1438" s="199"/>
      <c r="D1438" s="201"/>
    </row>
    <row r="1439" spans="2:4" s="202" customFormat="1" x14ac:dyDescent="0.2">
      <c r="B1439" s="199"/>
      <c r="C1439" s="199"/>
      <c r="D1439" s="201"/>
    </row>
    <row r="1440" spans="2:4" s="202" customFormat="1" x14ac:dyDescent="0.2">
      <c r="B1440" s="199"/>
      <c r="C1440" s="199"/>
      <c r="D1440" s="201"/>
    </row>
    <row r="1441" spans="2:4" s="202" customFormat="1" x14ac:dyDescent="0.2">
      <c r="B1441" s="199"/>
      <c r="C1441" s="199"/>
      <c r="D1441" s="201"/>
    </row>
    <row r="1442" spans="2:4" s="202" customFormat="1" x14ac:dyDescent="0.2">
      <c r="B1442" s="199"/>
      <c r="C1442" s="199"/>
      <c r="D1442" s="201"/>
    </row>
    <row r="1443" spans="2:4" s="202" customFormat="1" x14ac:dyDescent="0.2">
      <c r="B1443" s="199"/>
      <c r="C1443" s="199"/>
      <c r="D1443" s="201"/>
    </row>
    <row r="1444" spans="2:4" s="202" customFormat="1" x14ac:dyDescent="0.2">
      <c r="B1444" s="199"/>
      <c r="C1444" s="199"/>
      <c r="D1444" s="201"/>
    </row>
    <row r="1445" spans="2:4" s="202" customFormat="1" x14ac:dyDescent="0.2">
      <c r="B1445" s="199"/>
      <c r="C1445" s="199"/>
      <c r="D1445" s="201"/>
    </row>
    <row r="1446" spans="2:4" s="202" customFormat="1" x14ac:dyDescent="0.2">
      <c r="B1446" s="199"/>
      <c r="C1446" s="199"/>
      <c r="D1446" s="201"/>
    </row>
    <row r="1447" spans="2:4" s="202" customFormat="1" x14ac:dyDescent="0.2">
      <c r="B1447" s="199"/>
      <c r="C1447" s="199"/>
      <c r="D1447" s="201"/>
    </row>
    <row r="1448" spans="2:4" s="202" customFormat="1" x14ac:dyDescent="0.2">
      <c r="B1448" s="199"/>
      <c r="C1448" s="199"/>
      <c r="D1448" s="201"/>
    </row>
    <row r="1449" spans="2:4" s="202" customFormat="1" x14ac:dyDescent="0.2">
      <c r="B1449" s="199"/>
      <c r="C1449" s="199"/>
      <c r="D1449" s="201"/>
    </row>
    <row r="1450" spans="2:4" s="202" customFormat="1" x14ac:dyDescent="0.2">
      <c r="B1450" s="199"/>
      <c r="C1450" s="199"/>
      <c r="D1450" s="201"/>
    </row>
    <row r="1451" spans="2:4" s="202" customFormat="1" x14ac:dyDescent="0.2">
      <c r="B1451" s="199"/>
      <c r="C1451" s="199"/>
      <c r="D1451" s="201"/>
    </row>
    <row r="1452" spans="2:4" s="202" customFormat="1" x14ac:dyDescent="0.2">
      <c r="B1452" s="199"/>
      <c r="C1452" s="199"/>
      <c r="D1452" s="201"/>
    </row>
    <row r="1453" spans="2:4" s="202" customFormat="1" x14ac:dyDescent="0.2">
      <c r="B1453" s="199"/>
      <c r="C1453" s="199"/>
      <c r="D1453" s="201"/>
    </row>
    <row r="1454" spans="2:4" s="202" customFormat="1" x14ac:dyDescent="0.2">
      <c r="B1454" s="199"/>
      <c r="C1454" s="199"/>
      <c r="D1454" s="201"/>
    </row>
    <row r="1455" spans="2:4" s="202" customFormat="1" x14ac:dyDescent="0.2">
      <c r="B1455" s="199"/>
      <c r="C1455" s="199"/>
      <c r="D1455" s="201"/>
    </row>
    <row r="1456" spans="2:4" s="202" customFormat="1" x14ac:dyDescent="0.2">
      <c r="B1456" s="199"/>
      <c r="C1456" s="199"/>
      <c r="D1456" s="201"/>
    </row>
    <row r="1457" spans="2:4" s="202" customFormat="1" x14ac:dyDescent="0.2">
      <c r="B1457" s="199"/>
      <c r="C1457" s="199"/>
      <c r="D1457" s="201"/>
    </row>
    <row r="1458" spans="2:4" s="202" customFormat="1" x14ac:dyDescent="0.2">
      <c r="B1458" s="199"/>
      <c r="C1458" s="199"/>
      <c r="D1458" s="201"/>
    </row>
    <row r="1459" spans="2:4" s="202" customFormat="1" x14ac:dyDescent="0.2">
      <c r="B1459" s="199"/>
      <c r="C1459" s="199"/>
      <c r="D1459" s="201"/>
    </row>
    <row r="1460" spans="2:4" s="202" customFormat="1" x14ac:dyDescent="0.2">
      <c r="B1460" s="199"/>
      <c r="C1460" s="199"/>
      <c r="D1460" s="201"/>
    </row>
    <row r="1461" spans="2:4" s="202" customFormat="1" x14ac:dyDescent="0.2">
      <c r="B1461" s="199"/>
      <c r="C1461" s="199"/>
      <c r="D1461" s="201"/>
    </row>
    <row r="1462" spans="2:4" s="202" customFormat="1" x14ac:dyDescent="0.2">
      <c r="B1462" s="199"/>
      <c r="C1462" s="199"/>
      <c r="D1462" s="201"/>
    </row>
    <row r="1463" spans="2:4" s="202" customFormat="1" x14ac:dyDescent="0.2">
      <c r="B1463" s="199"/>
      <c r="C1463" s="199"/>
      <c r="D1463" s="201"/>
    </row>
    <row r="1464" spans="2:4" s="202" customFormat="1" x14ac:dyDescent="0.2">
      <c r="B1464" s="199"/>
      <c r="C1464" s="199"/>
      <c r="D1464" s="201"/>
    </row>
    <row r="1465" spans="2:4" s="202" customFormat="1" x14ac:dyDescent="0.2">
      <c r="B1465" s="199"/>
      <c r="C1465" s="199"/>
      <c r="D1465" s="201"/>
    </row>
    <row r="1466" spans="2:4" s="202" customFormat="1" x14ac:dyDescent="0.2">
      <c r="B1466" s="199"/>
      <c r="C1466" s="199"/>
      <c r="D1466" s="201"/>
    </row>
    <row r="1467" spans="2:4" s="202" customFormat="1" x14ac:dyDescent="0.2">
      <c r="B1467" s="199"/>
      <c r="C1467" s="199"/>
      <c r="D1467" s="201"/>
    </row>
    <row r="1468" spans="2:4" s="202" customFormat="1" x14ac:dyDescent="0.2">
      <c r="B1468" s="199"/>
      <c r="C1468" s="199"/>
      <c r="D1468" s="201"/>
    </row>
    <row r="1469" spans="2:4" s="202" customFormat="1" x14ac:dyDescent="0.2">
      <c r="B1469" s="199"/>
      <c r="C1469" s="199"/>
      <c r="D1469" s="201"/>
    </row>
    <row r="1470" spans="2:4" s="202" customFormat="1" x14ac:dyDescent="0.2">
      <c r="B1470" s="199"/>
      <c r="C1470" s="199"/>
      <c r="D1470" s="201"/>
    </row>
    <row r="1471" spans="2:4" s="202" customFormat="1" x14ac:dyDescent="0.2">
      <c r="B1471" s="199"/>
      <c r="C1471" s="199"/>
      <c r="D1471" s="201"/>
    </row>
    <row r="1472" spans="2:4" s="202" customFormat="1" x14ac:dyDescent="0.2">
      <c r="B1472" s="199"/>
      <c r="C1472" s="199"/>
      <c r="D1472" s="201"/>
    </row>
    <row r="1473" spans="2:4" s="202" customFormat="1" x14ac:dyDescent="0.2">
      <c r="B1473" s="199"/>
      <c r="C1473" s="199"/>
      <c r="D1473" s="201"/>
    </row>
    <row r="1474" spans="2:4" s="202" customFormat="1" x14ac:dyDescent="0.2">
      <c r="B1474" s="199"/>
      <c r="C1474" s="199"/>
      <c r="D1474" s="201"/>
    </row>
    <row r="1475" spans="2:4" s="202" customFormat="1" x14ac:dyDescent="0.2">
      <c r="B1475" s="199"/>
      <c r="C1475" s="199"/>
      <c r="D1475" s="201"/>
    </row>
    <row r="1476" spans="2:4" s="202" customFormat="1" x14ac:dyDescent="0.2">
      <c r="B1476" s="199"/>
      <c r="C1476" s="199"/>
      <c r="D1476" s="201"/>
    </row>
    <row r="1477" spans="2:4" s="202" customFormat="1" x14ac:dyDescent="0.2">
      <c r="B1477" s="199"/>
      <c r="C1477" s="199"/>
      <c r="D1477" s="201"/>
    </row>
    <row r="1478" spans="2:4" s="202" customFormat="1" x14ac:dyDescent="0.2">
      <c r="B1478" s="199"/>
      <c r="C1478" s="199"/>
      <c r="D1478" s="201"/>
    </row>
    <row r="1479" spans="2:4" s="202" customFormat="1" x14ac:dyDescent="0.2">
      <c r="B1479" s="199"/>
      <c r="C1479" s="199"/>
      <c r="D1479" s="201"/>
    </row>
    <row r="1480" spans="2:4" s="202" customFormat="1" x14ac:dyDescent="0.2">
      <c r="B1480" s="199"/>
      <c r="C1480" s="199"/>
      <c r="D1480" s="201"/>
    </row>
    <row r="1481" spans="2:4" s="202" customFormat="1" x14ac:dyDescent="0.2">
      <c r="B1481" s="199"/>
      <c r="C1481" s="199"/>
      <c r="D1481" s="201"/>
    </row>
    <row r="1482" spans="2:4" s="202" customFormat="1" x14ac:dyDescent="0.2">
      <c r="B1482" s="199"/>
      <c r="C1482" s="199"/>
      <c r="D1482" s="201"/>
    </row>
    <row r="1483" spans="2:4" s="202" customFormat="1" x14ac:dyDescent="0.2">
      <c r="B1483" s="199"/>
      <c r="C1483" s="199"/>
      <c r="D1483" s="201"/>
    </row>
    <row r="1484" spans="2:4" s="202" customFormat="1" x14ac:dyDescent="0.2">
      <c r="B1484" s="199"/>
      <c r="C1484" s="199"/>
      <c r="D1484" s="201"/>
    </row>
    <row r="1485" spans="2:4" s="202" customFormat="1" x14ac:dyDescent="0.2">
      <c r="B1485" s="199"/>
      <c r="C1485" s="199"/>
      <c r="D1485" s="201"/>
    </row>
    <row r="1486" spans="2:4" s="202" customFormat="1" x14ac:dyDescent="0.2">
      <c r="B1486" s="199"/>
      <c r="C1486" s="199"/>
      <c r="D1486" s="201"/>
    </row>
    <row r="1487" spans="2:4" s="202" customFormat="1" x14ac:dyDescent="0.2">
      <c r="B1487" s="199"/>
      <c r="C1487" s="199"/>
      <c r="D1487" s="201"/>
    </row>
    <row r="1488" spans="2:4" s="202" customFormat="1" x14ac:dyDescent="0.2">
      <c r="B1488" s="199"/>
      <c r="C1488" s="199"/>
      <c r="D1488" s="201"/>
    </row>
    <row r="1489" spans="2:4" s="202" customFormat="1" x14ac:dyDescent="0.2">
      <c r="B1489" s="199"/>
      <c r="C1489" s="199"/>
      <c r="D1489" s="201"/>
    </row>
    <row r="1490" spans="2:4" s="202" customFormat="1" x14ac:dyDescent="0.2">
      <c r="B1490" s="199"/>
      <c r="C1490" s="199"/>
      <c r="D1490" s="201"/>
    </row>
    <row r="1491" spans="2:4" s="202" customFormat="1" x14ac:dyDescent="0.2">
      <c r="B1491" s="199"/>
      <c r="C1491" s="199"/>
      <c r="D1491" s="201"/>
    </row>
    <row r="1492" spans="2:4" s="202" customFormat="1" x14ac:dyDescent="0.2">
      <c r="B1492" s="199"/>
      <c r="C1492" s="199"/>
      <c r="D1492" s="201"/>
    </row>
    <row r="1493" spans="2:4" s="202" customFormat="1" x14ac:dyDescent="0.2">
      <c r="B1493" s="199"/>
      <c r="C1493" s="199"/>
      <c r="D1493" s="201"/>
    </row>
    <row r="1494" spans="2:4" s="202" customFormat="1" x14ac:dyDescent="0.2">
      <c r="B1494" s="199"/>
      <c r="C1494" s="199"/>
      <c r="D1494" s="201"/>
    </row>
    <row r="1495" spans="2:4" s="202" customFormat="1" x14ac:dyDescent="0.2">
      <c r="B1495" s="199"/>
      <c r="C1495" s="199"/>
      <c r="D1495" s="201"/>
    </row>
    <row r="1496" spans="2:4" s="202" customFormat="1" x14ac:dyDescent="0.2">
      <c r="B1496" s="199"/>
      <c r="C1496" s="199"/>
      <c r="D1496" s="201"/>
    </row>
    <row r="1497" spans="2:4" s="202" customFormat="1" x14ac:dyDescent="0.2">
      <c r="B1497" s="199"/>
      <c r="C1497" s="199"/>
      <c r="D1497" s="201"/>
    </row>
    <row r="1498" spans="2:4" s="202" customFormat="1" x14ac:dyDescent="0.2">
      <c r="B1498" s="199"/>
      <c r="C1498" s="199"/>
      <c r="D1498" s="201"/>
    </row>
    <row r="1499" spans="2:4" s="202" customFormat="1" x14ac:dyDescent="0.2">
      <c r="B1499" s="199"/>
      <c r="C1499" s="199"/>
      <c r="D1499" s="201"/>
    </row>
    <row r="1500" spans="2:4" s="202" customFormat="1" x14ac:dyDescent="0.2">
      <c r="B1500" s="199"/>
      <c r="C1500" s="199"/>
      <c r="D1500" s="201"/>
    </row>
    <row r="1501" spans="2:4" s="202" customFormat="1" x14ac:dyDescent="0.2">
      <c r="B1501" s="199"/>
      <c r="C1501" s="199"/>
      <c r="D1501" s="201"/>
    </row>
    <row r="1502" spans="2:4" s="202" customFormat="1" x14ac:dyDescent="0.2">
      <c r="B1502" s="199"/>
      <c r="C1502" s="199"/>
      <c r="D1502" s="201"/>
    </row>
    <row r="1503" spans="2:4" s="202" customFormat="1" x14ac:dyDescent="0.2">
      <c r="B1503" s="199"/>
      <c r="C1503" s="199"/>
      <c r="D1503" s="201"/>
    </row>
    <row r="1504" spans="2:4" s="202" customFormat="1" x14ac:dyDescent="0.2">
      <c r="B1504" s="199"/>
      <c r="C1504" s="199"/>
      <c r="D1504" s="201"/>
    </row>
    <row r="1505" spans="2:4" s="202" customFormat="1" x14ac:dyDescent="0.2">
      <c r="B1505" s="199"/>
      <c r="C1505" s="199"/>
      <c r="D1505" s="201"/>
    </row>
    <row r="1506" spans="2:4" s="202" customFormat="1" x14ac:dyDescent="0.2">
      <c r="B1506" s="199"/>
      <c r="C1506" s="199"/>
      <c r="D1506" s="201"/>
    </row>
    <row r="1507" spans="2:4" s="202" customFormat="1" x14ac:dyDescent="0.2">
      <c r="B1507" s="199"/>
      <c r="C1507" s="199"/>
      <c r="D1507" s="201"/>
    </row>
    <row r="1508" spans="2:4" s="202" customFormat="1" x14ac:dyDescent="0.2">
      <c r="B1508" s="199"/>
      <c r="C1508" s="199"/>
      <c r="D1508" s="201"/>
    </row>
    <row r="1509" spans="2:4" s="202" customFormat="1" x14ac:dyDescent="0.2">
      <c r="B1509" s="199"/>
      <c r="C1509" s="199"/>
      <c r="D1509" s="201"/>
    </row>
    <row r="1510" spans="2:4" s="202" customFormat="1" x14ac:dyDescent="0.2">
      <c r="B1510" s="199"/>
      <c r="C1510" s="199"/>
      <c r="D1510" s="201"/>
    </row>
    <row r="1511" spans="2:4" s="202" customFormat="1" x14ac:dyDescent="0.2">
      <c r="B1511" s="199"/>
      <c r="C1511" s="199"/>
      <c r="D1511" s="201"/>
    </row>
    <row r="1512" spans="2:4" s="202" customFormat="1" x14ac:dyDescent="0.2">
      <c r="B1512" s="199"/>
      <c r="C1512" s="199"/>
      <c r="D1512" s="201"/>
    </row>
    <row r="1513" spans="2:4" s="202" customFormat="1" x14ac:dyDescent="0.2">
      <c r="B1513" s="199"/>
      <c r="C1513" s="199"/>
      <c r="D1513" s="201"/>
    </row>
    <row r="1514" spans="2:4" s="202" customFormat="1" x14ac:dyDescent="0.2">
      <c r="B1514" s="199"/>
      <c r="C1514" s="199"/>
      <c r="D1514" s="201"/>
    </row>
    <row r="1515" spans="2:4" s="202" customFormat="1" x14ac:dyDescent="0.2">
      <c r="B1515" s="199"/>
      <c r="C1515" s="199"/>
      <c r="D1515" s="201"/>
    </row>
    <row r="1516" spans="2:4" s="202" customFormat="1" x14ac:dyDescent="0.2">
      <c r="B1516" s="199"/>
      <c r="C1516" s="199"/>
      <c r="D1516" s="201"/>
    </row>
    <row r="1517" spans="2:4" s="202" customFormat="1" x14ac:dyDescent="0.2">
      <c r="B1517" s="199"/>
      <c r="C1517" s="199"/>
      <c r="D1517" s="201"/>
    </row>
    <row r="1518" spans="2:4" s="202" customFormat="1" x14ac:dyDescent="0.2">
      <c r="B1518" s="199"/>
      <c r="C1518" s="199"/>
      <c r="D1518" s="201"/>
    </row>
    <row r="1519" spans="2:4" s="202" customFormat="1" x14ac:dyDescent="0.2">
      <c r="B1519" s="199"/>
      <c r="C1519" s="199"/>
      <c r="D1519" s="201"/>
    </row>
    <row r="1520" spans="2:4" s="202" customFormat="1" x14ac:dyDescent="0.2">
      <c r="B1520" s="199"/>
      <c r="C1520" s="199"/>
      <c r="D1520" s="201"/>
    </row>
    <row r="1521" spans="2:4" s="202" customFormat="1" x14ac:dyDescent="0.2">
      <c r="B1521" s="199"/>
      <c r="C1521" s="199"/>
      <c r="D1521" s="201"/>
    </row>
    <row r="1522" spans="2:4" s="202" customFormat="1" x14ac:dyDescent="0.2">
      <c r="B1522" s="199"/>
      <c r="C1522" s="199"/>
      <c r="D1522" s="201"/>
    </row>
    <row r="1523" spans="2:4" s="202" customFormat="1" x14ac:dyDescent="0.2">
      <c r="B1523" s="199"/>
      <c r="C1523" s="199"/>
      <c r="D1523" s="201"/>
    </row>
    <row r="1524" spans="2:4" s="202" customFormat="1" x14ac:dyDescent="0.2">
      <c r="B1524" s="199"/>
      <c r="C1524" s="199"/>
      <c r="D1524" s="201"/>
    </row>
    <row r="1525" spans="2:4" s="202" customFormat="1" x14ac:dyDescent="0.2">
      <c r="B1525" s="199"/>
      <c r="C1525" s="199"/>
      <c r="D1525" s="201"/>
    </row>
    <row r="1526" spans="2:4" s="202" customFormat="1" x14ac:dyDescent="0.2">
      <c r="B1526" s="199"/>
      <c r="C1526" s="199"/>
      <c r="D1526" s="201"/>
    </row>
    <row r="1527" spans="2:4" s="202" customFormat="1" x14ac:dyDescent="0.2">
      <c r="B1527" s="199"/>
      <c r="C1527" s="199"/>
      <c r="D1527" s="201"/>
    </row>
    <row r="1528" spans="2:4" s="202" customFormat="1" x14ac:dyDescent="0.2">
      <c r="B1528" s="199"/>
      <c r="C1528" s="199"/>
      <c r="D1528" s="201"/>
    </row>
    <row r="1529" spans="2:4" s="202" customFormat="1" x14ac:dyDescent="0.2">
      <c r="B1529" s="199"/>
      <c r="C1529" s="199"/>
      <c r="D1529" s="201"/>
    </row>
    <row r="1530" spans="2:4" s="202" customFormat="1" x14ac:dyDescent="0.2">
      <c r="B1530" s="199"/>
      <c r="C1530" s="199"/>
      <c r="D1530" s="201"/>
    </row>
    <row r="1531" spans="2:4" s="202" customFormat="1" x14ac:dyDescent="0.2">
      <c r="B1531" s="199"/>
      <c r="C1531" s="199"/>
      <c r="D1531" s="201"/>
    </row>
    <row r="1532" spans="2:4" s="202" customFormat="1" x14ac:dyDescent="0.2">
      <c r="B1532" s="199"/>
      <c r="C1532" s="199"/>
      <c r="D1532" s="201"/>
    </row>
    <row r="1533" spans="2:4" s="202" customFormat="1" x14ac:dyDescent="0.2">
      <c r="B1533" s="199"/>
      <c r="C1533" s="199"/>
      <c r="D1533" s="201"/>
    </row>
    <row r="1534" spans="2:4" s="202" customFormat="1" x14ac:dyDescent="0.2">
      <c r="B1534" s="199"/>
      <c r="C1534" s="199"/>
      <c r="D1534" s="201"/>
    </row>
    <row r="1535" spans="2:4" s="202" customFormat="1" x14ac:dyDescent="0.2">
      <c r="B1535" s="199"/>
      <c r="C1535" s="199"/>
      <c r="D1535" s="201"/>
    </row>
    <row r="1536" spans="2:4" s="202" customFormat="1" x14ac:dyDescent="0.2">
      <c r="B1536" s="199"/>
      <c r="C1536" s="199"/>
      <c r="D1536" s="201"/>
    </row>
    <row r="1537" spans="2:4" s="202" customFormat="1" x14ac:dyDescent="0.2">
      <c r="B1537" s="199"/>
      <c r="C1537" s="199"/>
      <c r="D1537" s="201"/>
    </row>
    <row r="1538" spans="2:4" s="202" customFormat="1" x14ac:dyDescent="0.2">
      <c r="B1538" s="199"/>
      <c r="C1538" s="199"/>
      <c r="D1538" s="201"/>
    </row>
    <row r="1539" spans="2:4" s="202" customFormat="1" x14ac:dyDescent="0.2">
      <c r="B1539" s="199"/>
      <c r="C1539" s="199"/>
      <c r="D1539" s="201"/>
    </row>
    <row r="1540" spans="2:4" s="202" customFormat="1" x14ac:dyDescent="0.2">
      <c r="B1540" s="199"/>
      <c r="C1540" s="199"/>
      <c r="D1540" s="201"/>
    </row>
    <row r="1541" spans="2:4" s="202" customFormat="1" x14ac:dyDescent="0.2">
      <c r="B1541" s="199"/>
      <c r="C1541" s="199"/>
      <c r="D1541" s="201"/>
    </row>
    <row r="1542" spans="2:4" s="202" customFormat="1" x14ac:dyDescent="0.2">
      <c r="B1542" s="199"/>
      <c r="C1542" s="199"/>
      <c r="D1542" s="201"/>
    </row>
    <row r="1543" spans="2:4" s="202" customFormat="1" x14ac:dyDescent="0.2">
      <c r="B1543" s="199"/>
      <c r="C1543" s="199"/>
      <c r="D1543" s="201"/>
    </row>
    <row r="1544" spans="2:4" s="202" customFormat="1" x14ac:dyDescent="0.2">
      <c r="B1544" s="199"/>
      <c r="C1544" s="199"/>
      <c r="D1544" s="201"/>
    </row>
    <row r="1545" spans="2:4" s="202" customFormat="1" x14ac:dyDescent="0.2">
      <c r="B1545" s="199"/>
      <c r="C1545" s="199"/>
      <c r="D1545" s="201"/>
    </row>
    <row r="1546" spans="2:4" s="202" customFormat="1" x14ac:dyDescent="0.2">
      <c r="B1546" s="199"/>
      <c r="C1546" s="199"/>
      <c r="D1546" s="201"/>
    </row>
    <row r="1547" spans="2:4" s="202" customFormat="1" x14ac:dyDescent="0.2">
      <c r="B1547" s="199"/>
      <c r="C1547" s="199"/>
      <c r="D1547" s="201"/>
    </row>
    <row r="1548" spans="2:4" s="202" customFormat="1" x14ac:dyDescent="0.2">
      <c r="B1548" s="199"/>
      <c r="C1548" s="199"/>
      <c r="D1548" s="201"/>
    </row>
    <row r="1549" spans="2:4" s="202" customFormat="1" x14ac:dyDescent="0.2">
      <c r="B1549" s="199"/>
      <c r="C1549" s="199"/>
      <c r="D1549" s="201"/>
    </row>
    <row r="1550" spans="2:4" s="202" customFormat="1" x14ac:dyDescent="0.2">
      <c r="B1550" s="199"/>
      <c r="C1550" s="199"/>
      <c r="D1550" s="201"/>
    </row>
    <row r="1551" spans="2:4" s="202" customFormat="1" x14ac:dyDescent="0.2">
      <c r="B1551" s="199"/>
      <c r="C1551" s="199"/>
      <c r="D1551" s="201"/>
    </row>
    <row r="1552" spans="2:4" s="202" customFormat="1" x14ac:dyDescent="0.2">
      <c r="B1552" s="199"/>
      <c r="C1552" s="199"/>
      <c r="D1552" s="201"/>
    </row>
    <row r="1553" spans="2:4" s="202" customFormat="1" x14ac:dyDescent="0.2">
      <c r="B1553" s="199"/>
      <c r="C1553" s="199"/>
      <c r="D1553" s="201"/>
    </row>
    <row r="1554" spans="2:4" s="202" customFormat="1" x14ac:dyDescent="0.2">
      <c r="B1554" s="199"/>
      <c r="C1554" s="199"/>
      <c r="D1554" s="201"/>
    </row>
    <row r="1555" spans="2:4" s="202" customFormat="1" x14ac:dyDescent="0.2">
      <c r="B1555" s="199"/>
      <c r="C1555" s="199"/>
      <c r="D1555" s="201"/>
    </row>
    <row r="1556" spans="2:4" s="202" customFormat="1" x14ac:dyDescent="0.2">
      <c r="B1556" s="199"/>
      <c r="C1556" s="199"/>
      <c r="D1556" s="201"/>
    </row>
    <row r="1557" spans="2:4" s="202" customFormat="1" x14ac:dyDescent="0.2">
      <c r="B1557" s="199"/>
      <c r="C1557" s="199"/>
      <c r="D1557" s="201"/>
    </row>
    <row r="1558" spans="2:4" s="202" customFormat="1" x14ac:dyDescent="0.2">
      <c r="B1558" s="199"/>
      <c r="C1558" s="199"/>
      <c r="D1558" s="201"/>
    </row>
    <row r="1559" spans="2:4" s="202" customFormat="1" x14ac:dyDescent="0.2">
      <c r="B1559" s="199"/>
      <c r="C1559" s="199"/>
      <c r="D1559" s="201"/>
    </row>
    <row r="1560" spans="2:4" s="202" customFormat="1" x14ac:dyDescent="0.2">
      <c r="B1560" s="199"/>
      <c r="C1560" s="199"/>
      <c r="D1560" s="201"/>
    </row>
    <row r="1561" spans="2:4" s="202" customFormat="1" x14ac:dyDescent="0.2">
      <c r="B1561" s="199"/>
      <c r="C1561" s="199"/>
      <c r="D1561" s="201"/>
    </row>
    <row r="1562" spans="2:4" s="202" customFormat="1" x14ac:dyDescent="0.2">
      <c r="B1562" s="199"/>
      <c r="C1562" s="199"/>
      <c r="D1562" s="201"/>
    </row>
    <row r="1563" spans="2:4" s="202" customFormat="1" x14ac:dyDescent="0.2">
      <c r="B1563" s="199"/>
      <c r="C1563" s="199"/>
      <c r="D1563" s="201"/>
    </row>
    <row r="1564" spans="2:4" s="202" customFormat="1" x14ac:dyDescent="0.2">
      <c r="B1564" s="199"/>
      <c r="C1564" s="199"/>
      <c r="D1564" s="201"/>
    </row>
    <row r="1565" spans="2:4" s="202" customFormat="1" x14ac:dyDescent="0.2">
      <c r="B1565" s="199"/>
      <c r="C1565" s="199"/>
      <c r="D1565" s="201"/>
    </row>
    <row r="1566" spans="2:4" s="202" customFormat="1" x14ac:dyDescent="0.2">
      <c r="B1566" s="199"/>
      <c r="C1566" s="199"/>
      <c r="D1566" s="201"/>
    </row>
    <row r="1567" spans="2:4" s="202" customFormat="1" x14ac:dyDescent="0.2">
      <c r="B1567" s="199"/>
      <c r="C1567" s="199"/>
      <c r="D1567" s="201"/>
    </row>
    <row r="1568" spans="2:4" s="202" customFormat="1" x14ac:dyDescent="0.2">
      <c r="B1568" s="199"/>
      <c r="C1568" s="199"/>
      <c r="D1568" s="201"/>
    </row>
    <row r="1569" spans="2:4" s="202" customFormat="1" x14ac:dyDescent="0.2">
      <c r="B1569" s="199"/>
      <c r="C1569" s="199"/>
      <c r="D1569" s="201"/>
    </row>
    <row r="1570" spans="2:4" s="202" customFormat="1" x14ac:dyDescent="0.2">
      <c r="B1570" s="199"/>
      <c r="C1570" s="199"/>
      <c r="D1570" s="201"/>
    </row>
    <row r="1571" spans="2:4" s="202" customFormat="1" x14ac:dyDescent="0.2">
      <c r="B1571" s="199"/>
      <c r="C1571" s="199"/>
      <c r="D1571" s="201"/>
    </row>
    <row r="1572" spans="2:4" s="202" customFormat="1" x14ac:dyDescent="0.2">
      <c r="B1572" s="199"/>
      <c r="C1572" s="199"/>
      <c r="D1572" s="201"/>
    </row>
    <row r="1573" spans="2:4" s="202" customFormat="1" x14ac:dyDescent="0.2">
      <c r="B1573" s="199"/>
      <c r="C1573" s="199"/>
      <c r="D1573" s="201"/>
    </row>
    <row r="1574" spans="2:4" s="202" customFormat="1" x14ac:dyDescent="0.2">
      <c r="B1574" s="199"/>
      <c r="C1574" s="199"/>
      <c r="D1574" s="201"/>
    </row>
    <row r="1575" spans="2:4" s="202" customFormat="1" x14ac:dyDescent="0.2">
      <c r="B1575" s="199"/>
      <c r="C1575" s="199"/>
      <c r="D1575" s="201"/>
    </row>
    <row r="1576" spans="2:4" s="202" customFormat="1" x14ac:dyDescent="0.2">
      <c r="B1576" s="199"/>
      <c r="C1576" s="199"/>
      <c r="D1576" s="201"/>
    </row>
    <row r="1577" spans="2:4" s="202" customFormat="1" x14ac:dyDescent="0.2">
      <c r="B1577" s="199"/>
      <c r="C1577" s="199"/>
      <c r="D1577" s="201"/>
    </row>
    <row r="1578" spans="2:4" s="202" customFormat="1" x14ac:dyDescent="0.2">
      <c r="B1578" s="199"/>
      <c r="C1578" s="199"/>
      <c r="D1578" s="201"/>
    </row>
    <row r="1579" spans="2:4" s="202" customFormat="1" x14ac:dyDescent="0.2">
      <c r="B1579" s="199"/>
      <c r="C1579" s="199"/>
      <c r="D1579" s="201"/>
    </row>
    <row r="1580" spans="2:4" s="202" customFormat="1" x14ac:dyDescent="0.2">
      <c r="B1580" s="199"/>
      <c r="C1580" s="199"/>
      <c r="D1580" s="201"/>
    </row>
    <row r="1581" spans="2:4" s="202" customFormat="1" x14ac:dyDescent="0.2">
      <c r="B1581" s="199"/>
      <c r="C1581" s="199"/>
      <c r="D1581" s="201"/>
    </row>
    <row r="1582" spans="2:4" s="202" customFormat="1" x14ac:dyDescent="0.2">
      <c r="B1582" s="199"/>
      <c r="C1582" s="199"/>
      <c r="D1582" s="201"/>
    </row>
    <row r="1583" spans="2:4" s="202" customFormat="1" x14ac:dyDescent="0.2">
      <c r="B1583" s="199"/>
      <c r="C1583" s="199"/>
      <c r="D1583" s="201"/>
    </row>
    <row r="1584" spans="2:4" s="202" customFormat="1" x14ac:dyDescent="0.2">
      <c r="B1584" s="199"/>
      <c r="C1584" s="199"/>
      <c r="D1584" s="201"/>
    </row>
    <row r="1585" spans="2:4" s="202" customFormat="1" x14ac:dyDescent="0.2">
      <c r="B1585" s="199"/>
      <c r="C1585" s="199"/>
      <c r="D1585" s="201"/>
    </row>
    <row r="1586" spans="2:4" s="202" customFormat="1" x14ac:dyDescent="0.2">
      <c r="B1586" s="199"/>
      <c r="C1586" s="199"/>
      <c r="D1586" s="201"/>
    </row>
    <row r="1587" spans="2:4" s="202" customFormat="1" x14ac:dyDescent="0.2">
      <c r="B1587" s="199"/>
      <c r="C1587" s="199"/>
      <c r="D1587" s="201"/>
    </row>
    <row r="1588" spans="2:4" s="202" customFormat="1" x14ac:dyDescent="0.2">
      <c r="B1588" s="199"/>
      <c r="C1588" s="199"/>
      <c r="D1588" s="201"/>
    </row>
    <row r="1589" spans="2:4" s="202" customFormat="1" x14ac:dyDescent="0.2">
      <c r="B1589" s="199"/>
      <c r="C1589" s="199"/>
      <c r="D1589" s="201"/>
    </row>
    <row r="1590" spans="2:4" s="202" customFormat="1" x14ac:dyDescent="0.2">
      <c r="B1590" s="199"/>
      <c r="C1590" s="199"/>
      <c r="D1590" s="201"/>
    </row>
    <row r="1591" spans="2:4" s="202" customFormat="1" x14ac:dyDescent="0.2">
      <c r="B1591" s="199"/>
      <c r="C1591" s="199"/>
      <c r="D1591" s="201"/>
    </row>
    <row r="1592" spans="2:4" s="202" customFormat="1" x14ac:dyDescent="0.2">
      <c r="B1592" s="199"/>
      <c r="C1592" s="199"/>
      <c r="D1592" s="201"/>
    </row>
    <row r="1593" spans="2:4" s="202" customFormat="1" x14ac:dyDescent="0.2">
      <c r="B1593" s="199"/>
      <c r="C1593" s="199"/>
      <c r="D1593" s="201"/>
    </row>
    <row r="1594" spans="2:4" s="202" customFormat="1" x14ac:dyDescent="0.2">
      <c r="B1594" s="199"/>
      <c r="C1594" s="199"/>
      <c r="D1594" s="201"/>
    </row>
    <row r="1595" spans="2:4" s="202" customFormat="1" x14ac:dyDescent="0.2">
      <c r="B1595" s="199"/>
      <c r="C1595" s="199"/>
      <c r="D1595" s="201"/>
    </row>
    <row r="1596" spans="2:4" s="202" customFormat="1" x14ac:dyDescent="0.2">
      <c r="B1596" s="199"/>
      <c r="C1596" s="199"/>
      <c r="D1596" s="201"/>
    </row>
    <row r="1597" spans="2:4" s="202" customFormat="1" x14ac:dyDescent="0.2">
      <c r="B1597" s="199"/>
      <c r="C1597" s="199"/>
      <c r="D1597" s="201"/>
    </row>
    <row r="1598" spans="2:4" s="202" customFormat="1" x14ac:dyDescent="0.2">
      <c r="B1598" s="199"/>
      <c r="C1598" s="199"/>
      <c r="D1598" s="201"/>
    </row>
    <row r="1599" spans="2:4" s="202" customFormat="1" x14ac:dyDescent="0.2">
      <c r="B1599" s="199"/>
      <c r="C1599" s="199"/>
      <c r="D1599" s="201"/>
    </row>
    <row r="1600" spans="2:4" s="202" customFormat="1" x14ac:dyDescent="0.2">
      <c r="B1600" s="199"/>
      <c r="C1600" s="199"/>
      <c r="D1600" s="201"/>
    </row>
    <row r="1601" spans="2:4" s="202" customFormat="1" x14ac:dyDescent="0.2">
      <c r="B1601" s="199"/>
      <c r="C1601" s="199"/>
      <c r="D1601" s="201"/>
    </row>
    <row r="1602" spans="2:4" s="202" customFormat="1" x14ac:dyDescent="0.2">
      <c r="B1602" s="199"/>
      <c r="C1602" s="199"/>
      <c r="D1602" s="201"/>
    </row>
    <row r="1603" spans="2:4" s="202" customFormat="1" x14ac:dyDescent="0.2">
      <c r="B1603" s="199"/>
      <c r="C1603" s="199"/>
      <c r="D1603" s="201"/>
    </row>
    <row r="1604" spans="2:4" s="202" customFormat="1" x14ac:dyDescent="0.2">
      <c r="B1604" s="199"/>
      <c r="C1604" s="199"/>
      <c r="D1604" s="201"/>
    </row>
    <row r="1605" spans="2:4" s="202" customFormat="1" x14ac:dyDescent="0.2">
      <c r="B1605" s="199"/>
      <c r="C1605" s="199"/>
      <c r="D1605" s="201"/>
    </row>
    <row r="1606" spans="2:4" s="202" customFormat="1" x14ac:dyDescent="0.2">
      <c r="B1606" s="199"/>
      <c r="C1606" s="199"/>
      <c r="D1606" s="201"/>
    </row>
    <row r="1607" spans="2:4" s="202" customFormat="1" x14ac:dyDescent="0.2">
      <c r="B1607" s="199"/>
      <c r="C1607" s="199"/>
      <c r="D1607" s="201"/>
    </row>
    <row r="1608" spans="2:4" s="202" customFormat="1" x14ac:dyDescent="0.2">
      <c r="B1608" s="199"/>
      <c r="C1608" s="199"/>
      <c r="D1608" s="201"/>
    </row>
    <row r="1609" spans="2:4" s="202" customFormat="1" x14ac:dyDescent="0.2">
      <c r="B1609" s="199"/>
      <c r="C1609" s="199"/>
      <c r="D1609" s="201"/>
    </row>
    <row r="1610" spans="2:4" s="202" customFormat="1" x14ac:dyDescent="0.2">
      <c r="B1610" s="199"/>
      <c r="C1610" s="199"/>
      <c r="D1610" s="201"/>
    </row>
    <row r="1611" spans="2:4" s="202" customFormat="1" x14ac:dyDescent="0.2">
      <c r="B1611" s="199"/>
      <c r="C1611" s="199"/>
      <c r="D1611" s="201"/>
    </row>
    <row r="1612" spans="2:4" s="202" customFormat="1" x14ac:dyDescent="0.2">
      <c r="B1612" s="199"/>
      <c r="C1612" s="199"/>
      <c r="D1612" s="201"/>
    </row>
    <row r="1613" spans="2:4" s="202" customFormat="1" x14ac:dyDescent="0.2">
      <c r="B1613" s="199"/>
      <c r="C1613" s="199"/>
      <c r="D1613" s="201"/>
    </row>
    <row r="1614" spans="2:4" s="202" customFormat="1" x14ac:dyDescent="0.2">
      <c r="B1614" s="199"/>
      <c r="C1614" s="199"/>
      <c r="D1614" s="201"/>
    </row>
    <row r="1615" spans="2:4" s="202" customFormat="1" x14ac:dyDescent="0.2">
      <c r="B1615" s="199"/>
      <c r="C1615" s="199"/>
      <c r="D1615" s="201"/>
    </row>
    <row r="1616" spans="2:4" s="202" customFormat="1" x14ac:dyDescent="0.2">
      <c r="B1616" s="199"/>
      <c r="C1616" s="199"/>
      <c r="D1616" s="201"/>
    </row>
    <row r="1617" spans="2:4" s="202" customFormat="1" x14ac:dyDescent="0.2">
      <c r="B1617" s="199"/>
      <c r="C1617" s="199"/>
      <c r="D1617" s="201"/>
    </row>
    <row r="1618" spans="2:4" s="202" customFormat="1" x14ac:dyDescent="0.2">
      <c r="B1618" s="199"/>
      <c r="C1618" s="199"/>
      <c r="D1618" s="201"/>
    </row>
    <row r="1619" spans="2:4" s="202" customFormat="1" x14ac:dyDescent="0.2">
      <c r="B1619" s="199"/>
      <c r="C1619" s="199"/>
      <c r="D1619" s="201"/>
    </row>
    <row r="1620" spans="2:4" s="202" customFormat="1" x14ac:dyDescent="0.2">
      <c r="B1620" s="199"/>
      <c r="C1620" s="199"/>
      <c r="D1620" s="201"/>
    </row>
    <row r="1621" spans="2:4" s="202" customFormat="1" x14ac:dyDescent="0.2">
      <c r="B1621" s="199"/>
      <c r="C1621" s="199"/>
      <c r="D1621" s="201"/>
    </row>
    <row r="1622" spans="2:4" s="202" customFormat="1" x14ac:dyDescent="0.2">
      <c r="B1622" s="199"/>
      <c r="C1622" s="199"/>
      <c r="D1622" s="201"/>
    </row>
    <row r="1623" spans="2:4" s="202" customFormat="1" x14ac:dyDescent="0.2">
      <c r="B1623" s="199"/>
      <c r="C1623" s="199"/>
      <c r="D1623" s="201"/>
    </row>
    <row r="1624" spans="2:4" s="202" customFormat="1" x14ac:dyDescent="0.2">
      <c r="B1624" s="199"/>
      <c r="C1624" s="199"/>
      <c r="D1624" s="201"/>
    </row>
    <row r="1625" spans="2:4" s="202" customFormat="1" x14ac:dyDescent="0.2">
      <c r="B1625" s="199"/>
      <c r="C1625" s="199"/>
      <c r="D1625" s="201"/>
    </row>
    <row r="1626" spans="2:4" s="202" customFormat="1" x14ac:dyDescent="0.2">
      <c r="B1626" s="199"/>
      <c r="C1626" s="199"/>
      <c r="D1626" s="201"/>
    </row>
    <row r="1627" spans="2:4" s="202" customFormat="1" x14ac:dyDescent="0.2">
      <c r="B1627" s="199"/>
      <c r="C1627" s="199"/>
      <c r="D1627" s="201"/>
    </row>
    <row r="1628" spans="2:4" s="202" customFormat="1" x14ac:dyDescent="0.2">
      <c r="B1628" s="199"/>
      <c r="C1628" s="199"/>
      <c r="D1628" s="201"/>
    </row>
    <row r="1629" spans="2:4" s="202" customFormat="1" x14ac:dyDescent="0.2">
      <c r="B1629" s="199"/>
      <c r="C1629" s="199"/>
      <c r="D1629" s="201"/>
    </row>
    <row r="1630" spans="2:4" s="202" customFormat="1" x14ac:dyDescent="0.2">
      <c r="B1630" s="199"/>
      <c r="C1630" s="199"/>
      <c r="D1630" s="201"/>
    </row>
    <row r="1631" spans="2:4" s="202" customFormat="1" x14ac:dyDescent="0.2">
      <c r="B1631" s="199"/>
      <c r="C1631" s="199"/>
      <c r="D1631" s="201"/>
    </row>
    <row r="1632" spans="2:4" s="202" customFormat="1" x14ac:dyDescent="0.2">
      <c r="B1632" s="199"/>
      <c r="C1632" s="199"/>
      <c r="D1632" s="201"/>
    </row>
    <row r="1633" spans="2:4" s="202" customFormat="1" x14ac:dyDescent="0.2">
      <c r="B1633" s="199"/>
      <c r="C1633" s="199"/>
      <c r="D1633" s="201"/>
    </row>
    <row r="1634" spans="2:4" s="202" customFormat="1" x14ac:dyDescent="0.2">
      <c r="B1634" s="199"/>
      <c r="C1634" s="199"/>
      <c r="D1634" s="201"/>
    </row>
    <row r="1635" spans="2:4" s="202" customFormat="1" x14ac:dyDescent="0.2">
      <c r="B1635" s="199"/>
      <c r="C1635" s="199"/>
      <c r="D1635" s="201"/>
    </row>
    <row r="1636" spans="2:4" s="202" customFormat="1" x14ac:dyDescent="0.2">
      <c r="B1636" s="199"/>
      <c r="C1636" s="199"/>
      <c r="D1636" s="201"/>
    </row>
    <row r="1637" spans="2:4" s="202" customFormat="1" x14ac:dyDescent="0.2">
      <c r="B1637" s="199"/>
      <c r="C1637" s="199"/>
      <c r="D1637" s="201"/>
    </row>
    <row r="1638" spans="2:4" s="202" customFormat="1" x14ac:dyDescent="0.2">
      <c r="B1638" s="199"/>
      <c r="C1638" s="199"/>
      <c r="D1638" s="201"/>
    </row>
    <row r="1639" spans="2:4" s="202" customFormat="1" x14ac:dyDescent="0.2">
      <c r="B1639" s="199"/>
      <c r="C1639" s="199"/>
      <c r="D1639" s="201"/>
    </row>
    <row r="1640" spans="2:4" s="202" customFormat="1" x14ac:dyDescent="0.2">
      <c r="B1640" s="199"/>
      <c r="C1640" s="199"/>
      <c r="D1640" s="201"/>
    </row>
    <row r="1641" spans="2:4" s="202" customFormat="1" x14ac:dyDescent="0.2">
      <c r="B1641" s="199"/>
      <c r="C1641" s="199"/>
      <c r="D1641" s="201"/>
    </row>
    <row r="1642" spans="2:4" s="202" customFormat="1" x14ac:dyDescent="0.2">
      <c r="B1642" s="199"/>
      <c r="C1642" s="199"/>
      <c r="D1642" s="201"/>
    </row>
    <row r="1643" spans="2:4" s="202" customFormat="1" x14ac:dyDescent="0.2">
      <c r="B1643" s="199"/>
      <c r="C1643" s="199"/>
      <c r="D1643" s="201"/>
    </row>
    <row r="1644" spans="2:4" s="202" customFormat="1" x14ac:dyDescent="0.2">
      <c r="B1644" s="199"/>
      <c r="C1644" s="199"/>
      <c r="D1644" s="201"/>
    </row>
    <row r="1645" spans="2:4" s="202" customFormat="1" x14ac:dyDescent="0.2">
      <c r="B1645" s="199"/>
      <c r="C1645" s="199"/>
      <c r="D1645" s="201"/>
    </row>
    <row r="1646" spans="2:4" s="202" customFormat="1" x14ac:dyDescent="0.2">
      <c r="B1646" s="199"/>
      <c r="C1646" s="199"/>
      <c r="D1646" s="201"/>
    </row>
    <row r="1647" spans="2:4" s="202" customFormat="1" x14ac:dyDescent="0.2">
      <c r="B1647" s="199"/>
      <c r="C1647" s="199"/>
      <c r="D1647" s="201"/>
    </row>
    <row r="1648" spans="2:4" s="202" customFormat="1" x14ac:dyDescent="0.2">
      <c r="B1648" s="199"/>
      <c r="C1648" s="199"/>
      <c r="D1648" s="201"/>
    </row>
    <row r="1649" spans="2:4" s="202" customFormat="1" x14ac:dyDescent="0.2">
      <c r="B1649" s="199"/>
      <c r="C1649" s="199"/>
      <c r="D1649" s="201"/>
    </row>
    <row r="1650" spans="2:4" s="202" customFormat="1" x14ac:dyDescent="0.2">
      <c r="B1650" s="199"/>
      <c r="C1650" s="199"/>
      <c r="D1650" s="201"/>
    </row>
    <row r="1651" spans="2:4" s="202" customFormat="1" x14ac:dyDescent="0.2">
      <c r="B1651" s="199"/>
      <c r="C1651" s="199"/>
      <c r="D1651" s="201"/>
    </row>
    <row r="1652" spans="2:4" s="202" customFormat="1" x14ac:dyDescent="0.2">
      <c r="B1652" s="199"/>
      <c r="C1652" s="199"/>
      <c r="D1652" s="201"/>
    </row>
    <row r="1653" spans="2:4" s="202" customFormat="1" x14ac:dyDescent="0.2">
      <c r="B1653" s="199"/>
      <c r="C1653" s="199"/>
      <c r="D1653" s="201"/>
    </row>
    <row r="1654" spans="2:4" s="202" customFormat="1" x14ac:dyDescent="0.2">
      <c r="B1654" s="199"/>
      <c r="C1654" s="199"/>
      <c r="D1654" s="201"/>
    </row>
    <row r="1655" spans="2:4" s="202" customFormat="1" x14ac:dyDescent="0.2">
      <c r="B1655" s="199"/>
      <c r="C1655" s="199"/>
      <c r="D1655" s="201"/>
    </row>
    <row r="1656" spans="2:4" s="202" customFormat="1" x14ac:dyDescent="0.2">
      <c r="B1656" s="199"/>
      <c r="C1656" s="199"/>
      <c r="D1656" s="201"/>
    </row>
    <row r="1657" spans="2:4" s="202" customFormat="1" x14ac:dyDescent="0.2">
      <c r="B1657" s="199"/>
      <c r="C1657" s="199"/>
      <c r="D1657" s="201"/>
    </row>
    <row r="1658" spans="2:4" s="202" customFormat="1" x14ac:dyDescent="0.2">
      <c r="B1658" s="199"/>
      <c r="C1658" s="199"/>
      <c r="D1658" s="201"/>
    </row>
    <row r="1659" spans="2:4" s="202" customFormat="1" x14ac:dyDescent="0.2">
      <c r="B1659" s="199"/>
      <c r="C1659" s="199"/>
      <c r="D1659" s="201"/>
    </row>
    <row r="1660" spans="2:4" s="202" customFormat="1" x14ac:dyDescent="0.2">
      <c r="B1660" s="199"/>
      <c r="C1660" s="199"/>
      <c r="D1660" s="201"/>
    </row>
    <row r="1661" spans="2:4" s="202" customFormat="1" x14ac:dyDescent="0.2">
      <c r="B1661" s="199"/>
      <c r="C1661" s="199"/>
      <c r="D1661" s="201"/>
    </row>
    <row r="1662" spans="2:4" s="202" customFormat="1" x14ac:dyDescent="0.2">
      <c r="B1662" s="199"/>
      <c r="C1662" s="199"/>
      <c r="D1662" s="201"/>
    </row>
    <row r="1663" spans="2:4" s="202" customFormat="1" x14ac:dyDescent="0.2">
      <c r="B1663" s="199"/>
      <c r="C1663" s="199"/>
      <c r="D1663" s="201"/>
    </row>
    <row r="1664" spans="2:4" s="202" customFormat="1" x14ac:dyDescent="0.2">
      <c r="B1664" s="199"/>
      <c r="C1664" s="199"/>
      <c r="D1664" s="201"/>
    </row>
    <row r="1665" spans="2:4" s="202" customFormat="1" x14ac:dyDescent="0.2">
      <c r="B1665" s="199"/>
      <c r="C1665" s="199"/>
      <c r="D1665" s="201"/>
    </row>
    <row r="1666" spans="2:4" s="202" customFormat="1" x14ac:dyDescent="0.2">
      <c r="B1666" s="199"/>
      <c r="C1666" s="199"/>
      <c r="D1666" s="201"/>
    </row>
    <row r="1667" spans="2:4" s="202" customFormat="1" x14ac:dyDescent="0.2">
      <c r="B1667" s="199"/>
      <c r="C1667" s="199"/>
      <c r="D1667" s="201"/>
    </row>
    <row r="1668" spans="2:4" s="202" customFormat="1" x14ac:dyDescent="0.2">
      <c r="B1668" s="199"/>
      <c r="C1668" s="199"/>
      <c r="D1668" s="201"/>
    </row>
    <row r="1669" spans="2:4" s="202" customFormat="1" x14ac:dyDescent="0.2">
      <c r="B1669" s="199"/>
      <c r="C1669" s="199"/>
      <c r="D1669" s="201"/>
    </row>
    <row r="1670" spans="2:4" s="202" customFormat="1" x14ac:dyDescent="0.2">
      <c r="B1670" s="199"/>
      <c r="C1670" s="199"/>
      <c r="D1670" s="201"/>
    </row>
    <row r="1671" spans="2:4" s="202" customFormat="1" x14ac:dyDescent="0.2">
      <c r="B1671" s="199"/>
      <c r="C1671" s="199"/>
      <c r="D1671" s="201"/>
    </row>
    <row r="1672" spans="2:4" s="202" customFormat="1" x14ac:dyDescent="0.2">
      <c r="B1672" s="199"/>
      <c r="C1672" s="199"/>
      <c r="D1672" s="201"/>
    </row>
    <row r="1673" spans="2:4" s="202" customFormat="1" x14ac:dyDescent="0.2">
      <c r="B1673" s="199"/>
      <c r="C1673" s="199"/>
      <c r="D1673" s="201"/>
    </row>
    <row r="1674" spans="2:4" s="202" customFormat="1" x14ac:dyDescent="0.2">
      <c r="B1674" s="199"/>
      <c r="C1674" s="199"/>
      <c r="D1674" s="201"/>
    </row>
    <row r="1675" spans="2:4" s="202" customFormat="1" x14ac:dyDescent="0.2">
      <c r="B1675" s="199"/>
      <c r="C1675" s="199"/>
      <c r="D1675" s="201"/>
    </row>
    <row r="1676" spans="2:4" s="202" customFormat="1" x14ac:dyDescent="0.2">
      <c r="B1676" s="199"/>
      <c r="C1676" s="199"/>
      <c r="D1676" s="201"/>
    </row>
    <row r="1677" spans="2:4" s="202" customFormat="1" x14ac:dyDescent="0.2">
      <c r="B1677" s="199"/>
      <c r="C1677" s="199"/>
      <c r="D1677" s="201"/>
    </row>
    <row r="1678" spans="2:4" s="202" customFormat="1" x14ac:dyDescent="0.2">
      <c r="B1678" s="199"/>
      <c r="C1678" s="199"/>
      <c r="D1678" s="201"/>
    </row>
    <row r="1679" spans="2:4" s="202" customFormat="1" x14ac:dyDescent="0.2">
      <c r="B1679" s="199"/>
      <c r="C1679" s="199"/>
      <c r="D1679" s="201"/>
    </row>
    <row r="1680" spans="2:4" s="202" customFormat="1" x14ac:dyDescent="0.2">
      <c r="B1680" s="199"/>
      <c r="C1680" s="199"/>
      <c r="D1680" s="201"/>
    </row>
    <row r="1681" spans="2:4" s="202" customFormat="1" x14ac:dyDescent="0.2">
      <c r="B1681" s="199"/>
      <c r="C1681" s="199"/>
      <c r="D1681" s="201"/>
    </row>
    <row r="1682" spans="2:4" s="202" customFormat="1" x14ac:dyDescent="0.2">
      <c r="B1682" s="199"/>
      <c r="C1682" s="199"/>
      <c r="D1682" s="201"/>
    </row>
    <row r="1683" spans="2:4" s="202" customFormat="1" x14ac:dyDescent="0.2">
      <c r="B1683" s="199"/>
      <c r="C1683" s="199"/>
      <c r="D1683" s="201"/>
    </row>
    <row r="1684" spans="2:4" s="202" customFormat="1" x14ac:dyDescent="0.2">
      <c r="B1684" s="199"/>
      <c r="C1684" s="199"/>
      <c r="D1684" s="201"/>
    </row>
    <row r="1685" spans="2:4" s="202" customFormat="1" x14ac:dyDescent="0.2">
      <c r="B1685" s="199"/>
      <c r="C1685" s="199"/>
      <c r="D1685" s="201"/>
    </row>
    <row r="1686" spans="2:4" s="202" customFormat="1" x14ac:dyDescent="0.2">
      <c r="B1686" s="199"/>
      <c r="C1686" s="199"/>
      <c r="D1686" s="201"/>
    </row>
    <row r="1687" spans="2:4" s="202" customFormat="1" x14ac:dyDescent="0.2">
      <c r="B1687" s="199"/>
      <c r="C1687" s="199"/>
      <c r="D1687" s="201"/>
    </row>
    <row r="1688" spans="2:4" s="202" customFormat="1" x14ac:dyDescent="0.2">
      <c r="B1688" s="199"/>
      <c r="C1688" s="199"/>
      <c r="D1688" s="201"/>
    </row>
    <row r="1689" spans="2:4" s="202" customFormat="1" x14ac:dyDescent="0.2">
      <c r="B1689" s="199"/>
      <c r="C1689" s="199"/>
      <c r="D1689" s="201"/>
    </row>
    <row r="1690" spans="2:4" s="202" customFormat="1" x14ac:dyDescent="0.2">
      <c r="B1690" s="199"/>
      <c r="C1690" s="199"/>
      <c r="D1690" s="201"/>
    </row>
    <row r="1691" spans="2:4" s="202" customFormat="1" x14ac:dyDescent="0.2">
      <c r="B1691" s="199"/>
      <c r="C1691" s="199"/>
      <c r="D1691" s="201"/>
    </row>
    <row r="1692" spans="2:4" s="202" customFormat="1" x14ac:dyDescent="0.2">
      <c r="B1692" s="199"/>
      <c r="C1692" s="199"/>
      <c r="D1692" s="201"/>
    </row>
    <row r="1693" spans="2:4" s="202" customFormat="1" x14ac:dyDescent="0.2">
      <c r="B1693" s="199"/>
      <c r="C1693" s="199"/>
      <c r="D1693" s="201"/>
    </row>
    <row r="1694" spans="2:4" s="202" customFormat="1" x14ac:dyDescent="0.2">
      <c r="B1694" s="199"/>
      <c r="C1694" s="199"/>
      <c r="D1694" s="201"/>
    </row>
    <row r="1695" spans="2:4" s="202" customFormat="1" x14ac:dyDescent="0.2">
      <c r="B1695" s="199"/>
      <c r="C1695" s="199"/>
      <c r="D1695" s="201"/>
    </row>
    <row r="1696" spans="2:4" s="202" customFormat="1" x14ac:dyDescent="0.2">
      <c r="B1696" s="199"/>
      <c r="C1696" s="199"/>
      <c r="D1696" s="201"/>
    </row>
    <row r="1697" spans="2:4" s="202" customFormat="1" x14ac:dyDescent="0.2">
      <c r="B1697" s="199"/>
      <c r="C1697" s="199"/>
      <c r="D1697" s="201"/>
    </row>
    <row r="1698" spans="2:4" s="202" customFormat="1" x14ac:dyDescent="0.2">
      <c r="B1698" s="199"/>
      <c r="C1698" s="199"/>
      <c r="D1698" s="201"/>
    </row>
    <row r="1699" spans="2:4" s="202" customFormat="1" x14ac:dyDescent="0.2">
      <c r="B1699" s="199"/>
      <c r="C1699" s="199"/>
      <c r="D1699" s="201"/>
    </row>
    <row r="1700" spans="2:4" s="202" customFormat="1" x14ac:dyDescent="0.2">
      <c r="B1700" s="199"/>
      <c r="C1700" s="199"/>
      <c r="D1700" s="201"/>
    </row>
    <row r="1701" spans="2:4" s="202" customFormat="1" x14ac:dyDescent="0.2">
      <c r="B1701" s="199"/>
      <c r="C1701" s="199"/>
      <c r="D1701" s="201"/>
    </row>
    <row r="1702" spans="2:4" s="202" customFormat="1" x14ac:dyDescent="0.2">
      <c r="B1702" s="199"/>
      <c r="C1702" s="199"/>
      <c r="D1702" s="201"/>
    </row>
    <row r="1703" spans="2:4" s="202" customFormat="1" x14ac:dyDescent="0.2">
      <c r="B1703" s="199"/>
      <c r="C1703" s="199"/>
      <c r="D1703" s="201"/>
    </row>
    <row r="1704" spans="2:4" s="202" customFormat="1" x14ac:dyDescent="0.2">
      <c r="B1704" s="199"/>
      <c r="C1704" s="199"/>
      <c r="D1704" s="201"/>
    </row>
    <row r="1705" spans="2:4" s="202" customFormat="1" x14ac:dyDescent="0.2">
      <c r="B1705" s="199"/>
      <c r="C1705" s="199"/>
      <c r="D1705" s="201"/>
    </row>
    <row r="1706" spans="2:4" s="202" customFormat="1" x14ac:dyDescent="0.2">
      <c r="B1706" s="199"/>
      <c r="C1706" s="199"/>
      <c r="D1706" s="201"/>
    </row>
    <row r="1707" spans="2:4" s="202" customFormat="1" x14ac:dyDescent="0.2">
      <c r="B1707" s="199"/>
      <c r="C1707" s="199"/>
      <c r="D1707" s="201"/>
    </row>
    <row r="1708" spans="2:4" s="202" customFormat="1" x14ac:dyDescent="0.2">
      <c r="B1708" s="199"/>
      <c r="C1708" s="199"/>
      <c r="D1708" s="201"/>
    </row>
    <row r="1709" spans="2:4" s="202" customFormat="1" x14ac:dyDescent="0.2">
      <c r="B1709" s="199"/>
      <c r="C1709" s="199"/>
      <c r="D1709" s="201"/>
    </row>
    <row r="1710" spans="2:4" s="202" customFormat="1" x14ac:dyDescent="0.2">
      <c r="B1710" s="199"/>
      <c r="C1710" s="199"/>
      <c r="D1710" s="201"/>
    </row>
    <row r="1711" spans="2:4" s="202" customFormat="1" x14ac:dyDescent="0.2">
      <c r="B1711" s="199"/>
      <c r="C1711" s="199"/>
      <c r="D1711" s="201"/>
    </row>
    <row r="1712" spans="2:4" s="202" customFormat="1" x14ac:dyDescent="0.2">
      <c r="B1712" s="199"/>
      <c r="C1712" s="199"/>
      <c r="D1712" s="201"/>
    </row>
    <row r="1713" spans="2:4" s="202" customFormat="1" x14ac:dyDescent="0.2">
      <c r="B1713" s="199"/>
      <c r="C1713" s="199"/>
      <c r="D1713" s="201"/>
    </row>
    <row r="1714" spans="2:4" s="202" customFormat="1" x14ac:dyDescent="0.2">
      <c r="B1714" s="199"/>
      <c r="C1714" s="199"/>
      <c r="D1714" s="201"/>
    </row>
    <row r="1715" spans="2:4" s="202" customFormat="1" x14ac:dyDescent="0.2">
      <c r="B1715" s="199"/>
      <c r="C1715" s="199"/>
      <c r="D1715" s="201"/>
    </row>
    <row r="1716" spans="2:4" s="202" customFormat="1" x14ac:dyDescent="0.2">
      <c r="B1716" s="199"/>
      <c r="C1716" s="199"/>
      <c r="D1716" s="201"/>
    </row>
    <row r="1717" spans="2:4" s="202" customFormat="1" x14ac:dyDescent="0.2">
      <c r="B1717" s="199"/>
      <c r="C1717" s="199"/>
      <c r="D1717" s="201"/>
    </row>
    <row r="1718" spans="2:4" s="202" customFormat="1" x14ac:dyDescent="0.2">
      <c r="B1718" s="199"/>
      <c r="C1718" s="199"/>
      <c r="D1718" s="201"/>
    </row>
    <row r="1719" spans="2:4" s="202" customFormat="1" x14ac:dyDescent="0.2">
      <c r="B1719" s="199"/>
      <c r="C1719" s="199"/>
      <c r="D1719" s="201"/>
    </row>
    <row r="1720" spans="2:4" s="202" customFormat="1" x14ac:dyDescent="0.2">
      <c r="B1720" s="199"/>
      <c r="C1720" s="199"/>
      <c r="D1720" s="201"/>
    </row>
    <row r="1721" spans="2:4" s="202" customFormat="1" x14ac:dyDescent="0.2">
      <c r="B1721" s="199"/>
      <c r="C1721" s="199"/>
      <c r="D1721" s="201"/>
    </row>
    <row r="1722" spans="2:4" s="202" customFormat="1" x14ac:dyDescent="0.2">
      <c r="B1722" s="199"/>
      <c r="C1722" s="199"/>
      <c r="D1722" s="201"/>
    </row>
    <row r="1723" spans="2:4" s="202" customFormat="1" x14ac:dyDescent="0.2">
      <c r="B1723" s="199"/>
      <c r="C1723" s="199"/>
      <c r="D1723" s="201"/>
    </row>
    <row r="1724" spans="2:4" s="202" customFormat="1" x14ac:dyDescent="0.2">
      <c r="B1724" s="199"/>
      <c r="C1724" s="199"/>
      <c r="D1724" s="201"/>
    </row>
    <row r="1725" spans="2:4" s="202" customFormat="1" x14ac:dyDescent="0.2">
      <c r="B1725" s="199"/>
      <c r="C1725" s="199"/>
      <c r="D1725" s="201"/>
    </row>
    <row r="1726" spans="2:4" s="202" customFormat="1" x14ac:dyDescent="0.2">
      <c r="B1726" s="199"/>
      <c r="C1726" s="199"/>
      <c r="D1726" s="201"/>
    </row>
    <row r="1727" spans="2:4" s="202" customFormat="1" x14ac:dyDescent="0.2">
      <c r="B1727" s="199"/>
      <c r="C1727" s="199"/>
      <c r="D1727" s="201"/>
    </row>
    <row r="1728" spans="2:4" s="202" customFormat="1" x14ac:dyDescent="0.2">
      <c r="B1728" s="199"/>
      <c r="C1728" s="199"/>
      <c r="D1728" s="201"/>
    </row>
    <row r="1729" spans="2:4" s="202" customFormat="1" x14ac:dyDescent="0.2">
      <c r="B1729" s="199"/>
      <c r="C1729" s="199"/>
      <c r="D1729" s="201"/>
    </row>
    <row r="1730" spans="2:4" s="202" customFormat="1" x14ac:dyDescent="0.2">
      <c r="B1730" s="199"/>
      <c r="C1730" s="199"/>
      <c r="D1730" s="201"/>
    </row>
    <row r="1731" spans="2:4" s="202" customFormat="1" x14ac:dyDescent="0.2">
      <c r="B1731" s="199"/>
      <c r="C1731" s="199"/>
      <c r="D1731" s="201"/>
    </row>
    <row r="1732" spans="2:4" s="202" customFormat="1" x14ac:dyDescent="0.2">
      <c r="B1732" s="199"/>
      <c r="C1732" s="199"/>
      <c r="D1732" s="201"/>
    </row>
    <row r="1733" spans="2:4" s="202" customFormat="1" x14ac:dyDescent="0.2">
      <c r="B1733" s="199"/>
      <c r="C1733" s="199"/>
      <c r="D1733" s="201"/>
    </row>
    <row r="1734" spans="2:4" s="202" customFormat="1" x14ac:dyDescent="0.2">
      <c r="B1734" s="199"/>
      <c r="C1734" s="199"/>
      <c r="D1734" s="201"/>
    </row>
    <row r="1735" spans="2:4" s="202" customFormat="1" x14ac:dyDescent="0.2">
      <c r="B1735" s="199"/>
      <c r="C1735" s="199"/>
      <c r="D1735" s="201"/>
    </row>
    <row r="1736" spans="2:4" s="202" customFormat="1" x14ac:dyDescent="0.2">
      <c r="B1736" s="199"/>
      <c r="C1736" s="199"/>
      <c r="D1736" s="201"/>
    </row>
    <row r="1737" spans="2:4" s="202" customFormat="1" x14ac:dyDescent="0.2">
      <c r="B1737" s="199"/>
      <c r="C1737" s="199"/>
      <c r="D1737" s="201"/>
    </row>
    <row r="1738" spans="2:4" s="202" customFormat="1" x14ac:dyDescent="0.2">
      <c r="B1738" s="199"/>
      <c r="C1738" s="199"/>
      <c r="D1738" s="201"/>
    </row>
    <row r="1739" spans="2:4" s="202" customFormat="1" x14ac:dyDescent="0.2">
      <c r="B1739" s="199"/>
      <c r="C1739" s="199"/>
      <c r="D1739" s="201"/>
    </row>
    <row r="1740" spans="2:4" s="202" customFormat="1" x14ac:dyDescent="0.2">
      <c r="B1740" s="199"/>
      <c r="C1740" s="199"/>
      <c r="D1740" s="201"/>
    </row>
    <row r="1741" spans="2:4" s="202" customFormat="1" x14ac:dyDescent="0.2">
      <c r="B1741" s="199"/>
      <c r="C1741" s="199"/>
      <c r="D1741" s="201"/>
    </row>
    <row r="1742" spans="2:4" s="202" customFormat="1" x14ac:dyDescent="0.2">
      <c r="B1742" s="199"/>
      <c r="C1742" s="199"/>
      <c r="D1742" s="201"/>
    </row>
    <row r="1743" spans="2:4" s="202" customFormat="1" x14ac:dyDescent="0.2">
      <c r="B1743" s="199"/>
      <c r="C1743" s="199"/>
      <c r="D1743" s="201"/>
    </row>
    <row r="1744" spans="2:4" s="202" customFormat="1" x14ac:dyDescent="0.2">
      <c r="B1744" s="199"/>
      <c r="C1744" s="199"/>
      <c r="D1744" s="201"/>
    </row>
    <row r="1745" spans="2:4" s="202" customFormat="1" x14ac:dyDescent="0.2">
      <c r="B1745" s="199"/>
      <c r="C1745" s="199"/>
      <c r="D1745" s="201"/>
    </row>
    <row r="1746" spans="2:4" s="202" customFormat="1" x14ac:dyDescent="0.2">
      <c r="B1746" s="199"/>
      <c r="C1746" s="199"/>
      <c r="D1746" s="201"/>
    </row>
    <row r="1747" spans="2:4" s="202" customFormat="1" x14ac:dyDescent="0.2">
      <c r="B1747" s="199"/>
      <c r="C1747" s="199"/>
      <c r="D1747" s="201"/>
    </row>
    <row r="1748" spans="2:4" s="202" customFormat="1" x14ac:dyDescent="0.2">
      <c r="B1748" s="199"/>
      <c r="C1748" s="199"/>
      <c r="D1748" s="201"/>
    </row>
    <row r="1749" spans="2:4" s="202" customFormat="1" x14ac:dyDescent="0.2">
      <c r="B1749" s="199"/>
      <c r="C1749" s="199"/>
      <c r="D1749" s="201"/>
    </row>
    <row r="1750" spans="2:4" s="202" customFormat="1" x14ac:dyDescent="0.2">
      <c r="B1750" s="199"/>
      <c r="C1750" s="199"/>
      <c r="D1750" s="201"/>
    </row>
    <row r="1751" spans="2:4" s="202" customFormat="1" x14ac:dyDescent="0.2">
      <c r="B1751" s="199"/>
      <c r="C1751" s="199"/>
      <c r="D1751" s="201"/>
    </row>
    <row r="1752" spans="2:4" s="202" customFormat="1" x14ac:dyDescent="0.2">
      <c r="B1752" s="199"/>
      <c r="C1752" s="199"/>
      <c r="D1752" s="201"/>
    </row>
    <row r="1753" spans="2:4" s="202" customFormat="1" x14ac:dyDescent="0.2">
      <c r="B1753" s="199"/>
      <c r="C1753" s="199"/>
      <c r="D1753" s="201"/>
    </row>
    <row r="1754" spans="2:4" s="202" customFormat="1" x14ac:dyDescent="0.2">
      <c r="B1754" s="199"/>
      <c r="C1754" s="199"/>
      <c r="D1754" s="201"/>
    </row>
    <row r="1755" spans="2:4" s="202" customFormat="1" x14ac:dyDescent="0.2">
      <c r="B1755" s="199"/>
      <c r="C1755" s="199"/>
      <c r="D1755" s="201"/>
    </row>
    <row r="1756" spans="2:4" s="202" customFormat="1" x14ac:dyDescent="0.2">
      <c r="B1756" s="199"/>
      <c r="C1756" s="199"/>
      <c r="D1756" s="201"/>
    </row>
    <row r="1757" spans="2:4" s="202" customFormat="1" x14ac:dyDescent="0.2">
      <c r="B1757" s="199"/>
      <c r="C1757" s="199"/>
      <c r="D1757" s="201"/>
    </row>
    <row r="1758" spans="2:4" s="202" customFormat="1" x14ac:dyDescent="0.2">
      <c r="B1758" s="199"/>
      <c r="C1758" s="199"/>
      <c r="D1758" s="201"/>
    </row>
    <row r="1759" spans="2:4" s="202" customFormat="1" x14ac:dyDescent="0.2">
      <c r="B1759" s="199"/>
      <c r="C1759" s="199"/>
      <c r="D1759" s="201"/>
    </row>
    <row r="1760" spans="2:4" s="202" customFormat="1" x14ac:dyDescent="0.2">
      <c r="B1760" s="199"/>
      <c r="C1760" s="199"/>
      <c r="D1760" s="201"/>
    </row>
    <row r="1761" spans="2:4" s="202" customFormat="1" x14ac:dyDescent="0.2">
      <c r="B1761" s="199"/>
      <c r="C1761" s="199"/>
      <c r="D1761" s="201"/>
    </row>
    <row r="1762" spans="2:4" s="202" customFormat="1" x14ac:dyDescent="0.2">
      <c r="B1762" s="199"/>
      <c r="C1762" s="199"/>
      <c r="D1762" s="201"/>
    </row>
    <row r="1763" spans="2:4" s="202" customFormat="1" x14ac:dyDescent="0.2">
      <c r="B1763" s="199"/>
      <c r="C1763" s="199"/>
      <c r="D1763" s="201"/>
    </row>
    <row r="1764" spans="2:4" s="202" customFormat="1" x14ac:dyDescent="0.2">
      <c r="B1764" s="199"/>
      <c r="C1764" s="199"/>
      <c r="D1764" s="201"/>
    </row>
    <row r="1765" spans="2:4" s="202" customFormat="1" x14ac:dyDescent="0.2">
      <c r="B1765" s="199"/>
      <c r="C1765" s="199"/>
      <c r="D1765" s="201"/>
    </row>
    <row r="1766" spans="2:4" s="202" customFormat="1" x14ac:dyDescent="0.2">
      <c r="B1766" s="199"/>
      <c r="C1766" s="199"/>
      <c r="D1766" s="201"/>
    </row>
    <row r="1767" spans="2:4" s="202" customFormat="1" x14ac:dyDescent="0.2">
      <c r="B1767" s="199"/>
      <c r="C1767" s="199"/>
      <c r="D1767" s="201"/>
    </row>
    <row r="1768" spans="2:4" s="202" customFormat="1" x14ac:dyDescent="0.2">
      <c r="B1768" s="199"/>
      <c r="C1768" s="199"/>
      <c r="D1768" s="201"/>
    </row>
    <row r="1769" spans="2:4" s="202" customFormat="1" x14ac:dyDescent="0.2">
      <c r="B1769" s="199"/>
      <c r="C1769" s="199"/>
      <c r="D1769" s="201"/>
    </row>
    <row r="1770" spans="2:4" s="202" customFormat="1" x14ac:dyDescent="0.2">
      <c r="B1770" s="199"/>
      <c r="C1770" s="199"/>
      <c r="D1770" s="201"/>
    </row>
    <row r="1771" spans="2:4" s="202" customFormat="1" x14ac:dyDescent="0.2">
      <c r="B1771" s="199"/>
      <c r="C1771" s="199"/>
      <c r="D1771" s="201"/>
    </row>
    <row r="1772" spans="2:4" s="202" customFormat="1" x14ac:dyDescent="0.2">
      <c r="B1772" s="199"/>
      <c r="C1772" s="199"/>
      <c r="D1772" s="201"/>
    </row>
    <row r="1773" spans="2:4" s="202" customFormat="1" x14ac:dyDescent="0.2">
      <c r="B1773" s="199"/>
      <c r="C1773" s="199"/>
      <c r="D1773" s="201"/>
    </row>
    <row r="1774" spans="2:4" s="202" customFormat="1" x14ac:dyDescent="0.2">
      <c r="B1774" s="199"/>
      <c r="C1774" s="199"/>
      <c r="D1774" s="201"/>
    </row>
    <row r="1775" spans="2:4" s="202" customFormat="1" x14ac:dyDescent="0.2">
      <c r="B1775" s="199"/>
      <c r="C1775" s="199"/>
      <c r="D1775" s="201"/>
    </row>
    <row r="1776" spans="2:4" s="202" customFormat="1" x14ac:dyDescent="0.2">
      <c r="B1776" s="199"/>
      <c r="C1776" s="199"/>
      <c r="D1776" s="201"/>
    </row>
    <row r="1777" spans="2:4" s="202" customFormat="1" x14ac:dyDescent="0.2">
      <c r="B1777" s="199"/>
      <c r="C1777" s="199"/>
      <c r="D1777" s="201"/>
    </row>
    <row r="1778" spans="2:4" s="202" customFormat="1" x14ac:dyDescent="0.2">
      <c r="B1778" s="199"/>
      <c r="C1778" s="199"/>
      <c r="D1778" s="201"/>
    </row>
    <row r="1779" spans="2:4" s="202" customFormat="1" x14ac:dyDescent="0.2">
      <c r="B1779" s="199"/>
      <c r="C1779" s="199"/>
      <c r="D1779" s="201"/>
    </row>
    <row r="1780" spans="2:4" s="202" customFormat="1" x14ac:dyDescent="0.2">
      <c r="B1780" s="199"/>
      <c r="C1780" s="199"/>
      <c r="D1780" s="201"/>
    </row>
    <row r="1781" spans="2:4" s="202" customFormat="1" x14ac:dyDescent="0.2">
      <c r="B1781" s="199"/>
      <c r="C1781" s="199"/>
      <c r="D1781" s="201"/>
    </row>
    <row r="1782" spans="2:4" s="202" customFormat="1" x14ac:dyDescent="0.2">
      <c r="B1782" s="199"/>
      <c r="C1782" s="199"/>
      <c r="D1782" s="201"/>
    </row>
    <row r="1783" spans="2:4" s="202" customFormat="1" x14ac:dyDescent="0.2">
      <c r="B1783" s="199"/>
      <c r="C1783" s="199"/>
      <c r="D1783" s="201"/>
    </row>
    <row r="1784" spans="2:4" s="202" customFormat="1" x14ac:dyDescent="0.2">
      <c r="B1784" s="199"/>
      <c r="C1784" s="199"/>
      <c r="D1784" s="201"/>
    </row>
    <row r="1785" spans="2:4" s="202" customFormat="1" x14ac:dyDescent="0.2">
      <c r="B1785" s="199"/>
      <c r="C1785" s="199"/>
      <c r="D1785" s="201"/>
    </row>
    <row r="1786" spans="2:4" s="202" customFormat="1" x14ac:dyDescent="0.2">
      <c r="B1786" s="199"/>
      <c r="C1786" s="199"/>
      <c r="D1786" s="201"/>
    </row>
    <row r="1787" spans="2:4" s="202" customFormat="1" x14ac:dyDescent="0.2">
      <c r="B1787" s="199"/>
      <c r="C1787" s="199"/>
      <c r="D1787" s="201"/>
    </row>
    <row r="1788" spans="2:4" s="202" customFormat="1" x14ac:dyDescent="0.2">
      <c r="B1788" s="199"/>
      <c r="C1788" s="199"/>
      <c r="D1788" s="201"/>
    </row>
    <row r="1789" spans="2:4" s="202" customFormat="1" x14ac:dyDescent="0.2">
      <c r="B1789" s="199"/>
      <c r="C1789" s="199"/>
      <c r="D1789" s="201"/>
    </row>
    <row r="1790" spans="2:4" s="202" customFormat="1" x14ac:dyDescent="0.2">
      <c r="B1790" s="199"/>
      <c r="C1790" s="199"/>
      <c r="D1790" s="201"/>
    </row>
    <row r="1791" spans="2:4" s="202" customFormat="1" x14ac:dyDescent="0.2">
      <c r="B1791" s="199"/>
      <c r="C1791" s="199"/>
      <c r="D1791" s="201"/>
    </row>
    <row r="1792" spans="2:4" s="202" customFormat="1" x14ac:dyDescent="0.2">
      <c r="B1792" s="199"/>
      <c r="C1792" s="199"/>
      <c r="D1792" s="201"/>
    </row>
    <row r="1793" spans="2:4" s="202" customFormat="1" x14ac:dyDescent="0.2">
      <c r="B1793" s="199"/>
      <c r="C1793" s="199"/>
      <c r="D1793" s="201"/>
    </row>
    <row r="1794" spans="2:4" s="202" customFormat="1" x14ac:dyDescent="0.2">
      <c r="B1794" s="199"/>
      <c r="C1794" s="199"/>
      <c r="D1794" s="201"/>
    </row>
    <row r="1795" spans="2:4" s="202" customFormat="1" x14ac:dyDescent="0.2">
      <c r="B1795" s="199"/>
      <c r="C1795" s="199"/>
      <c r="D1795" s="201"/>
    </row>
    <row r="1796" spans="2:4" s="202" customFormat="1" x14ac:dyDescent="0.2">
      <c r="B1796" s="199"/>
      <c r="C1796" s="199"/>
      <c r="D1796" s="201"/>
    </row>
    <row r="1797" spans="2:4" s="202" customFormat="1" x14ac:dyDescent="0.2">
      <c r="B1797" s="199"/>
      <c r="C1797" s="199"/>
      <c r="D1797" s="201"/>
    </row>
    <row r="1798" spans="2:4" s="202" customFormat="1" x14ac:dyDescent="0.2">
      <c r="B1798" s="199"/>
      <c r="C1798" s="199"/>
      <c r="D1798" s="201"/>
    </row>
    <row r="1799" spans="2:4" s="202" customFormat="1" x14ac:dyDescent="0.2">
      <c r="B1799" s="199"/>
      <c r="C1799" s="199"/>
      <c r="D1799" s="201"/>
    </row>
    <row r="1800" spans="2:4" s="202" customFormat="1" x14ac:dyDescent="0.2">
      <c r="B1800" s="199"/>
      <c r="C1800" s="199"/>
      <c r="D1800" s="201"/>
    </row>
    <row r="1801" spans="2:4" s="202" customFormat="1" x14ac:dyDescent="0.2">
      <c r="B1801" s="199"/>
      <c r="C1801" s="199"/>
      <c r="D1801" s="201"/>
    </row>
    <row r="1802" spans="2:4" s="202" customFormat="1" x14ac:dyDescent="0.2">
      <c r="B1802" s="199"/>
      <c r="C1802" s="199"/>
      <c r="D1802" s="201"/>
    </row>
    <row r="1803" spans="2:4" s="202" customFormat="1" x14ac:dyDescent="0.2">
      <c r="B1803" s="199"/>
      <c r="C1803" s="199"/>
      <c r="D1803" s="201"/>
    </row>
    <row r="1804" spans="2:4" s="202" customFormat="1" x14ac:dyDescent="0.2">
      <c r="B1804" s="199"/>
      <c r="C1804" s="199"/>
      <c r="D1804" s="201"/>
    </row>
    <row r="1805" spans="2:4" s="202" customFormat="1" x14ac:dyDescent="0.2">
      <c r="B1805" s="199"/>
      <c r="C1805" s="199"/>
      <c r="D1805" s="201"/>
    </row>
    <row r="1806" spans="2:4" s="202" customFormat="1" x14ac:dyDescent="0.2">
      <c r="B1806" s="199"/>
      <c r="C1806" s="199"/>
      <c r="D1806" s="201"/>
    </row>
    <row r="1807" spans="2:4" s="202" customFormat="1" x14ac:dyDescent="0.2">
      <c r="B1807" s="199"/>
      <c r="C1807" s="199"/>
      <c r="D1807" s="201"/>
    </row>
    <row r="1808" spans="2:4" s="202" customFormat="1" x14ac:dyDescent="0.2">
      <c r="B1808" s="199"/>
      <c r="C1808" s="199"/>
      <c r="D1808" s="201"/>
    </row>
    <row r="1809" spans="2:4" s="202" customFormat="1" x14ac:dyDescent="0.2">
      <c r="B1809" s="199"/>
      <c r="C1809" s="199"/>
      <c r="D1809" s="201"/>
    </row>
    <row r="1810" spans="2:4" s="202" customFormat="1" x14ac:dyDescent="0.2">
      <c r="B1810" s="199"/>
      <c r="C1810" s="199"/>
      <c r="D1810" s="201"/>
    </row>
    <row r="1811" spans="2:4" s="202" customFormat="1" x14ac:dyDescent="0.2">
      <c r="B1811" s="199"/>
      <c r="C1811" s="199"/>
      <c r="D1811" s="201"/>
    </row>
    <row r="1812" spans="2:4" s="202" customFormat="1" x14ac:dyDescent="0.2">
      <c r="B1812" s="199"/>
      <c r="C1812" s="199"/>
      <c r="D1812" s="201"/>
    </row>
    <row r="1813" spans="2:4" s="202" customFormat="1" x14ac:dyDescent="0.2">
      <c r="B1813" s="199"/>
      <c r="C1813" s="199"/>
      <c r="D1813" s="201"/>
    </row>
    <row r="1814" spans="2:4" s="202" customFormat="1" x14ac:dyDescent="0.2">
      <c r="B1814" s="199"/>
      <c r="C1814" s="199"/>
      <c r="D1814" s="201"/>
    </row>
    <row r="1815" spans="2:4" s="202" customFormat="1" x14ac:dyDescent="0.2">
      <c r="B1815" s="199"/>
      <c r="C1815" s="199"/>
      <c r="D1815" s="201"/>
    </row>
    <row r="1816" spans="2:4" s="202" customFormat="1" x14ac:dyDescent="0.2">
      <c r="B1816" s="199"/>
      <c r="C1816" s="199"/>
      <c r="D1816" s="201"/>
    </row>
    <row r="1817" spans="2:4" s="202" customFormat="1" x14ac:dyDescent="0.2">
      <c r="B1817" s="199"/>
      <c r="C1817" s="199"/>
      <c r="D1817" s="201"/>
    </row>
    <row r="1818" spans="2:4" s="202" customFormat="1" x14ac:dyDescent="0.2">
      <c r="B1818" s="199"/>
      <c r="C1818" s="199"/>
      <c r="D1818" s="201"/>
    </row>
    <row r="1819" spans="2:4" s="202" customFormat="1" x14ac:dyDescent="0.2">
      <c r="B1819" s="199"/>
      <c r="C1819" s="199"/>
      <c r="D1819" s="201"/>
    </row>
    <row r="1820" spans="2:4" s="202" customFormat="1" x14ac:dyDescent="0.2">
      <c r="B1820" s="199"/>
      <c r="C1820" s="199"/>
      <c r="D1820" s="201"/>
    </row>
    <row r="1821" spans="2:4" s="202" customFormat="1" x14ac:dyDescent="0.2">
      <c r="B1821" s="199"/>
      <c r="C1821" s="199"/>
      <c r="D1821" s="201"/>
    </row>
    <row r="1822" spans="2:4" s="202" customFormat="1" x14ac:dyDescent="0.2">
      <c r="B1822" s="199"/>
      <c r="C1822" s="199"/>
      <c r="D1822" s="201"/>
    </row>
    <row r="1823" spans="2:4" s="202" customFormat="1" x14ac:dyDescent="0.2">
      <c r="B1823" s="199"/>
      <c r="C1823" s="199"/>
      <c r="D1823" s="201"/>
    </row>
    <row r="1824" spans="2:4" s="202" customFormat="1" x14ac:dyDescent="0.2">
      <c r="B1824" s="199"/>
      <c r="C1824" s="199"/>
      <c r="D1824" s="201"/>
    </row>
    <row r="1825" spans="2:4" s="202" customFormat="1" x14ac:dyDescent="0.2">
      <c r="B1825" s="199"/>
      <c r="C1825" s="199"/>
      <c r="D1825" s="201"/>
    </row>
    <row r="1826" spans="2:4" s="202" customFormat="1" x14ac:dyDescent="0.2">
      <c r="B1826" s="199"/>
      <c r="C1826" s="199"/>
      <c r="D1826" s="201"/>
    </row>
    <row r="1827" spans="2:4" s="202" customFormat="1" x14ac:dyDescent="0.2">
      <c r="B1827" s="199"/>
      <c r="C1827" s="199"/>
      <c r="D1827" s="201"/>
    </row>
    <row r="1828" spans="2:4" s="202" customFormat="1" x14ac:dyDescent="0.2">
      <c r="B1828" s="199"/>
      <c r="C1828" s="199"/>
      <c r="D1828" s="201"/>
    </row>
    <row r="1829" spans="2:4" s="202" customFormat="1" x14ac:dyDescent="0.2">
      <c r="B1829" s="199"/>
      <c r="C1829" s="199"/>
      <c r="D1829" s="201"/>
    </row>
    <row r="1830" spans="2:4" s="202" customFormat="1" x14ac:dyDescent="0.2">
      <c r="B1830" s="199"/>
      <c r="C1830" s="199"/>
      <c r="D1830" s="201"/>
    </row>
    <row r="1831" spans="2:4" s="202" customFormat="1" x14ac:dyDescent="0.2">
      <c r="B1831" s="199"/>
      <c r="C1831" s="199"/>
      <c r="D1831" s="201"/>
    </row>
    <row r="1832" spans="2:4" s="202" customFormat="1" x14ac:dyDescent="0.2">
      <c r="B1832" s="199"/>
      <c r="C1832" s="199"/>
      <c r="D1832" s="201"/>
    </row>
    <row r="1833" spans="2:4" s="202" customFormat="1" x14ac:dyDescent="0.2">
      <c r="B1833" s="199"/>
      <c r="C1833" s="199"/>
      <c r="D1833" s="201"/>
    </row>
    <row r="1834" spans="2:4" s="202" customFormat="1" x14ac:dyDescent="0.2">
      <c r="B1834" s="199"/>
      <c r="C1834" s="199"/>
      <c r="D1834" s="201"/>
    </row>
    <row r="1835" spans="2:4" s="202" customFormat="1" x14ac:dyDescent="0.2">
      <c r="B1835" s="199"/>
      <c r="C1835" s="199"/>
      <c r="D1835" s="201"/>
    </row>
    <row r="1836" spans="2:4" s="202" customFormat="1" x14ac:dyDescent="0.2">
      <c r="B1836" s="199"/>
      <c r="C1836" s="199"/>
      <c r="D1836" s="201"/>
    </row>
    <row r="1837" spans="2:4" s="202" customFormat="1" x14ac:dyDescent="0.2">
      <c r="B1837" s="199"/>
      <c r="C1837" s="199"/>
      <c r="D1837" s="201"/>
    </row>
    <row r="1838" spans="2:4" s="202" customFormat="1" x14ac:dyDescent="0.2">
      <c r="B1838" s="199"/>
      <c r="C1838" s="199"/>
      <c r="D1838" s="201"/>
    </row>
    <row r="1839" spans="2:4" s="202" customFormat="1" x14ac:dyDescent="0.2">
      <c r="B1839" s="199"/>
      <c r="C1839" s="199"/>
      <c r="D1839" s="201"/>
    </row>
    <row r="1840" spans="2:4" s="202" customFormat="1" x14ac:dyDescent="0.2">
      <c r="B1840" s="199"/>
      <c r="C1840" s="199"/>
      <c r="D1840" s="201"/>
    </row>
    <row r="1841" spans="2:4" s="202" customFormat="1" x14ac:dyDescent="0.2">
      <c r="B1841" s="199"/>
      <c r="C1841" s="199"/>
      <c r="D1841" s="201"/>
    </row>
    <row r="1842" spans="2:4" s="202" customFormat="1" x14ac:dyDescent="0.2">
      <c r="B1842" s="199"/>
      <c r="C1842" s="199"/>
      <c r="D1842" s="201"/>
    </row>
    <row r="1843" spans="2:4" s="202" customFormat="1" x14ac:dyDescent="0.2">
      <c r="B1843" s="199"/>
      <c r="C1843" s="199"/>
      <c r="D1843" s="201"/>
    </row>
    <row r="1844" spans="2:4" s="202" customFormat="1" x14ac:dyDescent="0.2">
      <c r="B1844" s="199"/>
      <c r="C1844" s="199"/>
      <c r="D1844" s="201"/>
    </row>
    <row r="1845" spans="2:4" s="202" customFormat="1" x14ac:dyDescent="0.2">
      <c r="B1845" s="199"/>
      <c r="C1845" s="199"/>
      <c r="D1845" s="201"/>
    </row>
    <row r="1846" spans="2:4" s="202" customFormat="1" x14ac:dyDescent="0.2">
      <c r="B1846" s="199"/>
      <c r="C1846" s="199"/>
      <c r="D1846" s="201"/>
    </row>
    <row r="1847" spans="2:4" s="202" customFormat="1" x14ac:dyDescent="0.2">
      <c r="B1847" s="199"/>
      <c r="C1847" s="199"/>
      <c r="D1847" s="201"/>
    </row>
    <row r="1848" spans="2:4" s="202" customFormat="1" x14ac:dyDescent="0.2">
      <c r="B1848" s="199"/>
      <c r="C1848" s="199"/>
      <c r="D1848" s="201"/>
    </row>
    <row r="1849" spans="2:4" s="202" customFormat="1" x14ac:dyDescent="0.2">
      <c r="B1849" s="199"/>
      <c r="C1849" s="199"/>
      <c r="D1849" s="201"/>
    </row>
    <row r="1850" spans="2:4" s="202" customFormat="1" x14ac:dyDescent="0.2">
      <c r="B1850" s="199"/>
      <c r="C1850" s="199"/>
      <c r="D1850" s="201"/>
    </row>
    <row r="1851" spans="2:4" s="202" customFormat="1" x14ac:dyDescent="0.2">
      <c r="B1851" s="199"/>
      <c r="C1851" s="199"/>
      <c r="D1851" s="201"/>
    </row>
    <row r="1852" spans="2:4" s="202" customFormat="1" x14ac:dyDescent="0.2">
      <c r="B1852" s="199"/>
      <c r="C1852" s="199"/>
      <c r="D1852" s="201"/>
    </row>
    <row r="1853" spans="2:4" s="202" customFormat="1" x14ac:dyDescent="0.2">
      <c r="B1853" s="199"/>
      <c r="C1853" s="199"/>
      <c r="D1853" s="201"/>
    </row>
    <row r="1854" spans="2:4" s="202" customFormat="1" x14ac:dyDescent="0.2">
      <c r="B1854" s="199"/>
      <c r="C1854" s="199"/>
      <c r="D1854" s="201"/>
    </row>
    <row r="1855" spans="2:4" s="202" customFormat="1" x14ac:dyDescent="0.2">
      <c r="B1855" s="199"/>
      <c r="C1855" s="199"/>
      <c r="D1855" s="201"/>
    </row>
    <row r="1856" spans="2:4" s="202" customFormat="1" x14ac:dyDescent="0.2">
      <c r="B1856" s="199"/>
      <c r="C1856" s="199"/>
      <c r="D1856" s="201"/>
    </row>
    <row r="1857" spans="2:4" s="202" customFormat="1" x14ac:dyDescent="0.2">
      <c r="B1857" s="199"/>
      <c r="C1857" s="199"/>
      <c r="D1857" s="201"/>
    </row>
    <row r="1858" spans="2:4" s="202" customFormat="1" x14ac:dyDescent="0.2">
      <c r="B1858" s="199"/>
      <c r="C1858" s="199"/>
      <c r="D1858" s="201"/>
    </row>
    <row r="1859" spans="2:4" s="202" customFormat="1" x14ac:dyDescent="0.2">
      <c r="B1859" s="199"/>
      <c r="C1859" s="199"/>
      <c r="D1859" s="201"/>
    </row>
    <row r="1860" spans="2:4" s="202" customFormat="1" x14ac:dyDescent="0.2">
      <c r="B1860" s="199"/>
      <c r="C1860" s="199"/>
      <c r="D1860" s="201"/>
    </row>
    <row r="1861" spans="2:4" s="202" customFormat="1" x14ac:dyDescent="0.2">
      <c r="B1861" s="199"/>
      <c r="C1861" s="199"/>
      <c r="D1861" s="201"/>
    </row>
    <row r="1862" spans="2:4" s="202" customFormat="1" x14ac:dyDescent="0.2">
      <c r="B1862" s="199"/>
      <c r="C1862" s="199"/>
      <c r="D1862" s="201"/>
    </row>
    <row r="1863" spans="2:4" s="202" customFormat="1" x14ac:dyDescent="0.2">
      <c r="B1863" s="199"/>
      <c r="C1863" s="199"/>
      <c r="D1863" s="201"/>
    </row>
    <row r="1864" spans="2:4" s="202" customFormat="1" x14ac:dyDescent="0.2">
      <c r="B1864" s="199"/>
      <c r="C1864" s="199"/>
      <c r="D1864" s="201"/>
    </row>
    <row r="1865" spans="2:4" s="202" customFormat="1" x14ac:dyDescent="0.2">
      <c r="B1865" s="199"/>
      <c r="C1865" s="199"/>
      <c r="D1865" s="201"/>
    </row>
    <row r="1866" spans="2:4" s="202" customFormat="1" x14ac:dyDescent="0.2">
      <c r="B1866" s="199"/>
      <c r="C1866" s="199"/>
      <c r="D1866" s="201"/>
    </row>
    <row r="1867" spans="2:4" s="202" customFormat="1" x14ac:dyDescent="0.2">
      <c r="B1867" s="199"/>
      <c r="C1867" s="199"/>
      <c r="D1867" s="201"/>
    </row>
    <row r="1868" spans="2:4" s="202" customFormat="1" x14ac:dyDescent="0.2">
      <c r="B1868" s="199"/>
      <c r="C1868" s="199"/>
      <c r="D1868" s="201"/>
    </row>
    <row r="1869" spans="2:4" s="202" customFormat="1" x14ac:dyDescent="0.2">
      <c r="B1869" s="199"/>
      <c r="C1869" s="199"/>
      <c r="D1869" s="201"/>
    </row>
    <row r="1870" spans="2:4" s="202" customFormat="1" x14ac:dyDescent="0.2">
      <c r="B1870" s="199"/>
      <c r="C1870" s="199"/>
      <c r="D1870" s="201"/>
    </row>
    <row r="1871" spans="2:4" s="202" customFormat="1" x14ac:dyDescent="0.2">
      <c r="B1871" s="199"/>
      <c r="C1871" s="199"/>
      <c r="D1871" s="201"/>
    </row>
    <row r="1872" spans="2:4" s="202" customFormat="1" x14ac:dyDescent="0.2">
      <c r="B1872" s="199"/>
      <c r="C1872" s="199"/>
      <c r="D1872" s="201"/>
    </row>
    <row r="1873" spans="2:4" s="202" customFormat="1" x14ac:dyDescent="0.2">
      <c r="B1873" s="199"/>
      <c r="C1873" s="199"/>
      <c r="D1873" s="201"/>
    </row>
    <row r="1874" spans="2:4" s="202" customFormat="1" x14ac:dyDescent="0.2">
      <c r="B1874" s="199"/>
      <c r="C1874" s="199"/>
      <c r="D1874" s="201"/>
    </row>
    <row r="1875" spans="2:4" s="202" customFormat="1" x14ac:dyDescent="0.2">
      <c r="B1875" s="199"/>
      <c r="C1875" s="199"/>
      <c r="D1875" s="201"/>
    </row>
    <row r="1876" spans="2:4" s="202" customFormat="1" x14ac:dyDescent="0.2">
      <c r="B1876" s="199"/>
      <c r="C1876" s="199"/>
      <c r="D1876" s="201"/>
    </row>
    <row r="1877" spans="2:4" s="202" customFormat="1" x14ac:dyDescent="0.2">
      <c r="B1877" s="199"/>
      <c r="C1877" s="199"/>
      <c r="D1877" s="201"/>
    </row>
    <row r="1878" spans="2:4" s="202" customFormat="1" x14ac:dyDescent="0.2">
      <c r="B1878" s="199"/>
      <c r="C1878" s="199"/>
      <c r="D1878" s="201"/>
    </row>
    <row r="1879" spans="2:4" s="202" customFormat="1" x14ac:dyDescent="0.2">
      <c r="B1879" s="199"/>
      <c r="C1879" s="199"/>
      <c r="D1879" s="201"/>
    </row>
    <row r="1880" spans="2:4" s="202" customFormat="1" x14ac:dyDescent="0.2">
      <c r="B1880" s="199"/>
      <c r="C1880" s="199"/>
      <c r="D1880" s="201"/>
    </row>
    <row r="1881" spans="2:4" s="202" customFormat="1" x14ac:dyDescent="0.2">
      <c r="B1881" s="199"/>
      <c r="C1881" s="199"/>
      <c r="D1881" s="201"/>
    </row>
    <row r="1882" spans="2:4" s="202" customFormat="1" x14ac:dyDescent="0.2">
      <c r="B1882" s="199"/>
      <c r="C1882" s="199"/>
      <c r="D1882" s="201"/>
    </row>
    <row r="1883" spans="2:4" s="202" customFormat="1" x14ac:dyDescent="0.2">
      <c r="B1883" s="199"/>
      <c r="C1883" s="199"/>
      <c r="D1883" s="201"/>
    </row>
    <row r="1884" spans="2:4" s="202" customFormat="1" x14ac:dyDescent="0.2">
      <c r="B1884" s="199"/>
      <c r="C1884" s="199"/>
      <c r="D1884" s="201"/>
    </row>
    <row r="1885" spans="2:4" s="202" customFormat="1" x14ac:dyDescent="0.2">
      <c r="B1885" s="199"/>
      <c r="C1885" s="199"/>
      <c r="D1885" s="201"/>
    </row>
    <row r="1886" spans="2:4" s="202" customFormat="1" x14ac:dyDescent="0.2">
      <c r="B1886" s="199"/>
      <c r="C1886" s="199"/>
      <c r="D1886" s="201"/>
    </row>
    <row r="1887" spans="2:4" s="202" customFormat="1" x14ac:dyDescent="0.2">
      <c r="B1887" s="199"/>
      <c r="C1887" s="199"/>
      <c r="D1887" s="201"/>
    </row>
    <row r="1888" spans="2:4" s="202" customFormat="1" x14ac:dyDescent="0.2">
      <c r="B1888" s="199"/>
      <c r="C1888" s="199"/>
      <c r="D1888" s="201"/>
    </row>
    <row r="1889" spans="2:4" s="202" customFormat="1" x14ac:dyDescent="0.2">
      <c r="B1889" s="199"/>
      <c r="C1889" s="199"/>
      <c r="D1889" s="201"/>
    </row>
    <row r="1890" spans="2:4" s="202" customFormat="1" x14ac:dyDescent="0.2">
      <c r="B1890" s="199"/>
      <c r="C1890" s="199"/>
      <c r="D1890" s="201"/>
    </row>
    <row r="1891" spans="2:4" s="202" customFormat="1" x14ac:dyDescent="0.2">
      <c r="B1891" s="199"/>
      <c r="C1891" s="199"/>
      <c r="D1891" s="201"/>
    </row>
    <row r="1892" spans="2:4" s="202" customFormat="1" x14ac:dyDescent="0.2">
      <c r="B1892" s="199"/>
      <c r="C1892" s="199"/>
      <c r="D1892" s="201"/>
    </row>
    <row r="1893" spans="2:4" s="202" customFormat="1" x14ac:dyDescent="0.2">
      <c r="B1893" s="199"/>
      <c r="C1893" s="199"/>
      <c r="D1893" s="201"/>
    </row>
    <row r="1894" spans="2:4" s="202" customFormat="1" x14ac:dyDescent="0.2">
      <c r="B1894" s="199"/>
      <c r="C1894" s="199"/>
      <c r="D1894" s="201"/>
    </row>
    <row r="1895" spans="2:4" s="202" customFormat="1" x14ac:dyDescent="0.2">
      <c r="B1895" s="199"/>
      <c r="C1895" s="199"/>
      <c r="D1895" s="201"/>
    </row>
    <row r="1896" spans="2:4" s="202" customFormat="1" x14ac:dyDescent="0.2">
      <c r="B1896" s="199"/>
      <c r="C1896" s="199"/>
      <c r="D1896" s="201"/>
    </row>
    <row r="1897" spans="2:4" s="202" customFormat="1" x14ac:dyDescent="0.2">
      <c r="B1897" s="199"/>
      <c r="C1897" s="199"/>
      <c r="D1897" s="201"/>
    </row>
    <row r="1898" spans="2:4" s="202" customFormat="1" x14ac:dyDescent="0.2">
      <c r="B1898" s="199"/>
      <c r="C1898" s="199"/>
      <c r="D1898" s="201"/>
    </row>
    <row r="1899" spans="2:4" s="202" customFormat="1" x14ac:dyDescent="0.2">
      <c r="B1899" s="199"/>
      <c r="C1899" s="199"/>
      <c r="D1899" s="201"/>
    </row>
    <row r="1900" spans="2:4" s="202" customFormat="1" x14ac:dyDescent="0.2">
      <c r="B1900" s="199"/>
      <c r="C1900" s="199"/>
      <c r="D1900" s="201"/>
    </row>
    <row r="1901" spans="2:4" s="202" customFormat="1" x14ac:dyDescent="0.2">
      <c r="B1901" s="199"/>
      <c r="C1901" s="199"/>
      <c r="D1901" s="201"/>
    </row>
    <row r="1902" spans="2:4" s="202" customFormat="1" x14ac:dyDescent="0.2">
      <c r="B1902" s="199"/>
      <c r="C1902" s="199"/>
      <c r="D1902" s="201"/>
    </row>
    <row r="1903" spans="2:4" s="202" customFormat="1" x14ac:dyDescent="0.2">
      <c r="B1903" s="199"/>
      <c r="C1903" s="199"/>
      <c r="D1903" s="201"/>
    </row>
    <row r="1904" spans="2:4" s="202" customFormat="1" x14ac:dyDescent="0.2">
      <c r="B1904" s="199"/>
      <c r="C1904" s="199"/>
      <c r="D1904" s="201"/>
    </row>
    <row r="1905" spans="2:4" s="202" customFormat="1" x14ac:dyDescent="0.2">
      <c r="B1905" s="199"/>
      <c r="C1905" s="199"/>
      <c r="D1905" s="201"/>
    </row>
    <row r="1906" spans="2:4" s="202" customFormat="1" x14ac:dyDescent="0.2">
      <c r="B1906" s="199"/>
      <c r="C1906" s="199"/>
      <c r="D1906" s="201"/>
    </row>
    <row r="1907" spans="2:4" s="202" customFormat="1" x14ac:dyDescent="0.2">
      <c r="B1907" s="199"/>
      <c r="C1907" s="199"/>
      <c r="D1907" s="201"/>
    </row>
    <row r="1908" spans="2:4" s="202" customFormat="1" x14ac:dyDescent="0.2">
      <c r="B1908" s="199"/>
      <c r="C1908" s="199"/>
      <c r="D1908" s="201"/>
    </row>
    <row r="1909" spans="2:4" s="202" customFormat="1" x14ac:dyDescent="0.2">
      <c r="B1909" s="199"/>
      <c r="C1909" s="199"/>
      <c r="D1909" s="201"/>
    </row>
    <row r="1910" spans="2:4" s="202" customFormat="1" x14ac:dyDescent="0.2">
      <c r="B1910" s="199"/>
      <c r="C1910" s="199"/>
      <c r="D1910" s="201"/>
    </row>
    <row r="1911" spans="2:4" s="202" customFormat="1" x14ac:dyDescent="0.2">
      <c r="B1911" s="199"/>
      <c r="C1911" s="199"/>
      <c r="D1911" s="201"/>
    </row>
    <row r="1912" spans="2:4" s="202" customFormat="1" x14ac:dyDescent="0.2">
      <c r="B1912" s="199"/>
      <c r="C1912" s="199"/>
      <c r="D1912" s="201"/>
    </row>
    <row r="1913" spans="2:4" s="202" customFormat="1" x14ac:dyDescent="0.2">
      <c r="B1913" s="199"/>
      <c r="C1913" s="199"/>
      <c r="D1913" s="201"/>
    </row>
    <row r="1914" spans="2:4" s="202" customFormat="1" x14ac:dyDescent="0.2">
      <c r="B1914" s="199"/>
      <c r="C1914" s="199"/>
      <c r="D1914" s="201"/>
    </row>
    <row r="1915" spans="2:4" s="202" customFormat="1" x14ac:dyDescent="0.2">
      <c r="B1915" s="199"/>
      <c r="C1915" s="199"/>
      <c r="D1915" s="201"/>
    </row>
    <row r="1916" spans="2:4" s="202" customFormat="1" x14ac:dyDescent="0.2">
      <c r="B1916" s="199"/>
      <c r="C1916" s="199"/>
      <c r="D1916" s="201"/>
    </row>
    <row r="1917" spans="2:4" s="202" customFormat="1" x14ac:dyDescent="0.2">
      <c r="B1917" s="199"/>
      <c r="C1917" s="199"/>
      <c r="D1917" s="201"/>
    </row>
    <row r="1918" spans="2:4" s="202" customFormat="1" x14ac:dyDescent="0.2">
      <c r="B1918" s="199"/>
      <c r="C1918" s="199"/>
      <c r="D1918" s="201"/>
    </row>
    <row r="1919" spans="2:4" s="202" customFormat="1" x14ac:dyDescent="0.2">
      <c r="B1919" s="199"/>
      <c r="C1919" s="199"/>
      <c r="D1919" s="201"/>
    </row>
    <row r="1920" spans="2:4" s="202" customFormat="1" x14ac:dyDescent="0.2">
      <c r="B1920" s="199"/>
      <c r="C1920" s="199"/>
      <c r="D1920" s="201"/>
    </row>
    <row r="1921" spans="2:4" s="202" customFormat="1" x14ac:dyDescent="0.2">
      <c r="B1921" s="199"/>
      <c r="C1921" s="199"/>
      <c r="D1921" s="201"/>
    </row>
    <row r="1922" spans="2:4" s="202" customFormat="1" x14ac:dyDescent="0.2">
      <c r="B1922" s="199"/>
      <c r="C1922" s="199"/>
      <c r="D1922" s="201"/>
    </row>
    <row r="1923" spans="2:4" s="202" customFormat="1" x14ac:dyDescent="0.2">
      <c r="B1923" s="199"/>
      <c r="C1923" s="199"/>
      <c r="D1923" s="201"/>
    </row>
    <row r="1924" spans="2:4" s="202" customFormat="1" x14ac:dyDescent="0.2">
      <c r="B1924" s="199"/>
      <c r="C1924" s="199"/>
      <c r="D1924" s="201"/>
    </row>
    <row r="1925" spans="2:4" s="202" customFormat="1" x14ac:dyDescent="0.2">
      <c r="B1925" s="199"/>
      <c r="C1925" s="199"/>
      <c r="D1925" s="201"/>
    </row>
    <row r="1926" spans="2:4" s="202" customFormat="1" x14ac:dyDescent="0.2">
      <c r="B1926" s="199"/>
      <c r="C1926" s="199"/>
      <c r="D1926" s="201"/>
    </row>
    <row r="1927" spans="2:4" s="202" customFormat="1" x14ac:dyDescent="0.2">
      <c r="B1927" s="199"/>
      <c r="C1927" s="199"/>
      <c r="D1927" s="201"/>
    </row>
    <row r="1928" spans="2:4" s="202" customFormat="1" x14ac:dyDescent="0.2">
      <c r="B1928" s="199"/>
      <c r="C1928" s="199"/>
      <c r="D1928" s="201"/>
    </row>
    <row r="1929" spans="2:4" s="202" customFormat="1" x14ac:dyDescent="0.2">
      <c r="B1929" s="199"/>
      <c r="C1929" s="199"/>
      <c r="D1929" s="201"/>
    </row>
    <row r="1930" spans="2:4" s="202" customFormat="1" x14ac:dyDescent="0.2">
      <c r="B1930" s="199"/>
      <c r="C1930" s="199"/>
      <c r="D1930" s="201"/>
    </row>
    <row r="1931" spans="2:4" s="202" customFormat="1" x14ac:dyDescent="0.2">
      <c r="B1931" s="199"/>
      <c r="C1931" s="199"/>
      <c r="D1931" s="201"/>
    </row>
    <row r="1932" spans="2:4" s="202" customFormat="1" x14ac:dyDescent="0.2">
      <c r="B1932" s="199"/>
      <c r="C1932" s="199"/>
      <c r="D1932" s="201"/>
    </row>
    <row r="1933" spans="2:4" s="202" customFormat="1" x14ac:dyDescent="0.2">
      <c r="B1933" s="199"/>
      <c r="C1933" s="199"/>
      <c r="D1933" s="201"/>
    </row>
    <row r="1934" spans="2:4" s="202" customFormat="1" x14ac:dyDescent="0.2">
      <c r="B1934" s="199"/>
      <c r="C1934" s="199"/>
      <c r="D1934" s="201"/>
    </row>
    <row r="1935" spans="2:4" s="202" customFormat="1" x14ac:dyDescent="0.2">
      <c r="B1935" s="199"/>
      <c r="C1935" s="199"/>
      <c r="D1935" s="201"/>
    </row>
    <row r="1936" spans="2:4" s="202" customFormat="1" x14ac:dyDescent="0.2">
      <c r="B1936" s="199"/>
      <c r="C1936" s="199"/>
      <c r="D1936" s="201"/>
    </row>
    <row r="1937" spans="2:4" s="202" customFormat="1" x14ac:dyDescent="0.2">
      <c r="B1937" s="199"/>
      <c r="C1937" s="199"/>
      <c r="D1937" s="201"/>
    </row>
    <row r="1938" spans="2:4" s="202" customFormat="1" x14ac:dyDescent="0.2">
      <c r="B1938" s="199"/>
      <c r="C1938" s="199"/>
      <c r="D1938" s="201"/>
    </row>
    <row r="1939" spans="2:4" s="202" customFormat="1" x14ac:dyDescent="0.2">
      <c r="B1939" s="199"/>
      <c r="C1939" s="199"/>
      <c r="D1939" s="201"/>
    </row>
    <row r="1940" spans="2:4" s="202" customFormat="1" x14ac:dyDescent="0.2">
      <c r="B1940" s="199"/>
      <c r="C1940" s="199"/>
      <c r="D1940" s="201"/>
    </row>
    <row r="1941" spans="2:4" s="202" customFormat="1" x14ac:dyDescent="0.2">
      <c r="B1941" s="199"/>
      <c r="C1941" s="199"/>
      <c r="D1941" s="201"/>
    </row>
    <row r="1942" spans="2:4" s="202" customFormat="1" x14ac:dyDescent="0.2">
      <c r="B1942" s="199"/>
      <c r="C1942" s="199"/>
      <c r="D1942" s="201"/>
    </row>
    <row r="1943" spans="2:4" s="202" customFormat="1" x14ac:dyDescent="0.2">
      <c r="B1943" s="199"/>
      <c r="C1943" s="199"/>
      <c r="D1943" s="201"/>
    </row>
    <row r="1944" spans="2:4" s="202" customFormat="1" x14ac:dyDescent="0.2">
      <c r="B1944" s="199"/>
      <c r="C1944" s="199"/>
      <c r="D1944" s="201"/>
    </row>
    <row r="1945" spans="2:4" s="202" customFormat="1" x14ac:dyDescent="0.2">
      <c r="B1945" s="199"/>
      <c r="C1945" s="199"/>
      <c r="D1945" s="201"/>
    </row>
    <row r="1946" spans="2:4" s="202" customFormat="1" x14ac:dyDescent="0.2">
      <c r="B1946" s="199"/>
      <c r="C1946" s="199"/>
      <c r="D1946" s="201"/>
    </row>
    <row r="1947" spans="2:4" s="202" customFormat="1" x14ac:dyDescent="0.2">
      <c r="B1947" s="199"/>
      <c r="C1947" s="199"/>
      <c r="D1947" s="201"/>
    </row>
    <row r="1948" spans="2:4" s="202" customFormat="1" x14ac:dyDescent="0.2">
      <c r="B1948" s="199"/>
      <c r="C1948" s="199"/>
      <c r="D1948" s="201"/>
    </row>
    <row r="1949" spans="2:4" s="202" customFormat="1" x14ac:dyDescent="0.2">
      <c r="B1949" s="199"/>
      <c r="C1949" s="199"/>
      <c r="D1949" s="201"/>
    </row>
    <row r="1950" spans="2:4" s="202" customFormat="1" x14ac:dyDescent="0.2">
      <c r="B1950" s="199"/>
      <c r="C1950" s="199"/>
      <c r="D1950" s="201"/>
    </row>
    <row r="1951" spans="2:4" s="202" customFormat="1" x14ac:dyDescent="0.2">
      <c r="B1951" s="199"/>
      <c r="C1951" s="199"/>
      <c r="D1951" s="201"/>
    </row>
    <row r="1952" spans="2:4" s="202" customFormat="1" x14ac:dyDescent="0.2">
      <c r="B1952" s="199"/>
      <c r="C1952" s="199"/>
      <c r="D1952" s="201"/>
    </row>
    <row r="1953" spans="2:4" s="202" customFormat="1" x14ac:dyDescent="0.2">
      <c r="B1953" s="199"/>
      <c r="C1953" s="199"/>
      <c r="D1953" s="201"/>
    </row>
    <row r="1954" spans="2:4" s="202" customFormat="1" x14ac:dyDescent="0.2">
      <c r="B1954" s="199"/>
      <c r="C1954" s="199"/>
      <c r="D1954" s="201"/>
    </row>
    <row r="1955" spans="2:4" s="202" customFormat="1" x14ac:dyDescent="0.2">
      <c r="B1955" s="199"/>
      <c r="C1955" s="199"/>
      <c r="D1955" s="201"/>
    </row>
    <row r="1956" spans="2:4" s="202" customFormat="1" x14ac:dyDescent="0.2">
      <c r="B1956" s="199"/>
      <c r="C1956" s="199"/>
      <c r="D1956" s="201"/>
    </row>
    <row r="1957" spans="2:4" s="202" customFormat="1" x14ac:dyDescent="0.2">
      <c r="B1957" s="199"/>
      <c r="C1957" s="199"/>
      <c r="D1957" s="201"/>
    </row>
    <row r="1958" spans="2:4" s="202" customFormat="1" x14ac:dyDescent="0.2">
      <c r="B1958" s="199"/>
      <c r="C1958" s="199"/>
      <c r="D1958" s="201"/>
    </row>
    <row r="1959" spans="2:4" s="202" customFormat="1" x14ac:dyDescent="0.2">
      <c r="B1959" s="199"/>
      <c r="C1959" s="199"/>
      <c r="D1959" s="201"/>
    </row>
    <row r="1960" spans="2:4" s="202" customFormat="1" x14ac:dyDescent="0.2">
      <c r="B1960" s="199"/>
      <c r="C1960" s="199"/>
      <c r="D1960" s="201"/>
    </row>
    <row r="1961" spans="2:4" s="202" customFormat="1" x14ac:dyDescent="0.2">
      <c r="B1961" s="199"/>
      <c r="C1961" s="199"/>
      <c r="D1961" s="201"/>
    </row>
    <row r="1962" spans="2:4" s="202" customFormat="1" x14ac:dyDescent="0.2">
      <c r="B1962" s="199"/>
      <c r="C1962" s="199"/>
      <c r="D1962" s="201"/>
    </row>
    <row r="1963" spans="2:4" s="202" customFormat="1" x14ac:dyDescent="0.2">
      <c r="B1963" s="199"/>
      <c r="C1963" s="199"/>
      <c r="D1963" s="201"/>
    </row>
    <row r="1964" spans="2:4" s="202" customFormat="1" x14ac:dyDescent="0.2">
      <c r="B1964" s="199"/>
      <c r="C1964" s="199"/>
      <c r="D1964" s="201"/>
    </row>
    <row r="1965" spans="2:4" s="202" customFormat="1" x14ac:dyDescent="0.2">
      <c r="B1965" s="199"/>
      <c r="C1965" s="199"/>
      <c r="D1965" s="201"/>
    </row>
    <row r="1966" spans="2:4" s="202" customFormat="1" x14ac:dyDescent="0.2">
      <c r="B1966" s="199"/>
      <c r="C1966" s="199"/>
      <c r="D1966" s="201"/>
    </row>
    <row r="1967" spans="2:4" s="202" customFormat="1" x14ac:dyDescent="0.2">
      <c r="B1967" s="199"/>
      <c r="C1967" s="199"/>
      <c r="D1967" s="201"/>
    </row>
    <row r="1968" spans="2:4" s="202" customFormat="1" x14ac:dyDescent="0.2">
      <c r="B1968" s="199"/>
      <c r="C1968" s="199"/>
      <c r="D1968" s="201"/>
    </row>
    <row r="1969" spans="2:4" s="202" customFormat="1" x14ac:dyDescent="0.2">
      <c r="B1969" s="199"/>
      <c r="C1969" s="199"/>
      <c r="D1969" s="201"/>
    </row>
    <row r="1970" spans="2:4" s="202" customFormat="1" x14ac:dyDescent="0.2">
      <c r="B1970" s="199"/>
      <c r="C1970" s="199"/>
      <c r="D1970" s="201"/>
    </row>
    <row r="1971" spans="2:4" s="202" customFormat="1" x14ac:dyDescent="0.2">
      <c r="B1971" s="199"/>
      <c r="C1971" s="199"/>
      <c r="D1971" s="201"/>
    </row>
    <row r="1972" spans="2:4" s="202" customFormat="1" x14ac:dyDescent="0.2">
      <c r="B1972" s="199"/>
      <c r="C1972" s="199"/>
      <c r="D1972" s="201"/>
    </row>
    <row r="1973" spans="2:4" s="202" customFormat="1" x14ac:dyDescent="0.2">
      <c r="B1973" s="199"/>
      <c r="C1973" s="199"/>
      <c r="D1973" s="201"/>
    </row>
    <row r="1974" spans="2:4" s="202" customFormat="1" x14ac:dyDescent="0.2">
      <c r="B1974" s="199"/>
      <c r="C1974" s="199"/>
      <c r="D1974" s="201"/>
    </row>
    <row r="1975" spans="2:4" s="202" customFormat="1" x14ac:dyDescent="0.2">
      <c r="B1975" s="199"/>
      <c r="C1975" s="199"/>
      <c r="D1975" s="201"/>
    </row>
    <row r="1976" spans="2:4" s="202" customFormat="1" x14ac:dyDescent="0.2">
      <c r="B1976" s="199"/>
      <c r="C1976" s="199"/>
      <c r="D1976" s="201"/>
    </row>
    <row r="1977" spans="2:4" s="202" customFormat="1" x14ac:dyDescent="0.2">
      <c r="B1977" s="199"/>
      <c r="C1977" s="199"/>
      <c r="D1977" s="201"/>
    </row>
    <row r="1978" spans="2:4" s="202" customFormat="1" x14ac:dyDescent="0.2">
      <c r="B1978" s="199"/>
      <c r="C1978" s="199"/>
      <c r="D1978" s="201"/>
    </row>
    <row r="1979" spans="2:4" s="202" customFormat="1" x14ac:dyDescent="0.2">
      <c r="B1979" s="199"/>
      <c r="C1979" s="199"/>
      <c r="D1979" s="201"/>
    </row>
    <row r="1980" spans="2:4" s="202" customFormat="1" x14ac:dyDescent="0.2">
      <c r="B1980" s="199"/>
      <c r="C1980" s="199"/>
      <c r="D1980" s="201"/>
    </row>
    <row r="1981" spans="2:4" s="202" customFormat="1" x14ac:dyDescent="0.2">
      <c r="B1981" s="199"/>
      <c r="C1981" s="199"/>
      <c r="D1981" s="201"/>
    </row>
    <row r="1982" spans="2:4" s="202" customFormat="1" x14ac:dyDescent="0.2">
      <c r="B1982" s="199"/>
      <c r="C1982" s="199"/>
      <c r="D1982" s="201"/>
    </row>
    <row r="1983" spans="2:4" s="202" customFormat="1" x14ac:dyDescent="0.2">
      <c r="B1983" s="199"/>
      <c r="C1983" s="199"/>
      <c r="D1983" s="201"/>
    </row>
    <row r="1984" spans="2:4" s="202" customFormat="1" x14ac:dyDescent="0.2">
      <c r="B1984" s="199"/>
      <c r="C1984" s="199"/>
      <c r="D1984" s="201"/>
    </row>
    <row r="1985" spans="2:4" s="202" customFormat="1" x14ac:dyDescent="0.2">
      <c r="B1985" s="199"/>
      <c r="C1985" s="199"/>
      <c r="D1985" s="201"/>
    </row>
    <row r="1986" spans="2:4" s="202" customFormat="1" x14ac:dyDescent="0.2">
      <c r="B1986" s="199"/>
      <c r="C1986" s="199"/>
      <c r="D1986" s="201"/>
    </row>
    <row r="1987" spans="2:4" s="202" customFormat="1" x14ac:dyDescent="0.2">
      <c r="B1987" s="199"/>
      <c r="C1987" s="199"/>
      <c r="D1987" s="201"/>
    </row>
    <row r="1988" spans="2:4" s="202" customFormat="1" x14ac:dyDescent="0.2">
      <c r="B1988" s="199"/>
      <c r="C1988" s="199"/>
      <c r="D1988" s="201"/>
    </row>
    <row r="1989" spans="2:4" s="202" customFormat="1" x14ac:dyDescent="0.2">
      <c r="B1989" s="199"/>
      <c r="C1989" s="199"/>
      <c r="D1989" s="201"/>
    </row>
    <row r="1990" spans="2:4" s="202" customFormat="1" x14ac:dyDescent="0.2">
      <c r="B1990" s="199"/>
      <c r="C1990" s="199"/>
      <c r="D1990" s="201"/>
    </row>
    <row r="1991" spans="2:4" s="202" customFormat="1" x14ac:dyDescent="0.2">
      <c r="B1991" s="199"/>
      <c r="C1991" s="199"/>
      <c r="D1991" s="201"/>
    </row>
    <row r="1992" spans="2:4" s="202" customFormat="1" x14ac:dyDescent="0.2">
      <c r="B1992" s="199"/>
      <c r="C1992" s="199"/>
      <c r="D1992" s="201"/>
    </row>
    <row r="1993" spans="2:4" s="202" customFormat="1" x14ac:dyDescent="0.2">
      <c r="B1993" s="199"/>
      <c r="C1993" s="199"/>
      <c r="D1993" s="201"/>
    </row>
    <row r="1994" spans="2:4" s="202" customFormat="1" x14ac:dyDescent="0.2">
      <c r="B1994" s="199"/>
      <c r="C1994" s="199"/>
      <c r="D1994" s="201"/>
    </row>
    <row r="1995" spans="2:4" s="202" customFormat="1" x14ac:dyDescent="0.2">
      <c r="B1995" s="199"/>
      <c r="C1995" s="199"/>
      <c r="D1995" s="201"/>
    </row>
    <row r="1996" spans="2:4" s="202" customFormat="1" x14ac:dyDescent="0.2">
      <c r="B1996" s="199"/>
      <c r="C1996" s="199"/>
      <c r="D1996" s="201"/>
    </row>
    <row r="1997" spans="2:4" s="202" customFormat="1" x14ac:dyDescent="0.2">
      <c r="B1997" s="199"/>
      <c r="C1997" s="199"/>
      <c r="D1997" s="201"/>
    </row>
    <row r="1998" spans="2:4" s="202" customFormat="1" x14ac:dyDescent="0.2">
      <c r="B1998" s="199"/>
      <c r="C1998" s="199"/>
      <c r="D1998" s="201"/>
    </row>
    <row r="1999" spans="2:4" s="202" customFormat="1" x14ac:dyDescent="0.2">
      <c r="B1999" s="199"/>
      <c r="C1999" s="199"/>
      <c r="D1999" s="201"/>
    </row>
    <row r="2000" spans="2:4" s="202" customFormat="1" x14ac:dyDescent="0.2">
      <c r="B2000" s="199"/>
      <c r="C2000" s="199"/>
      <c r="D2000" s="201"/>
    </row>
    <row r="2001" spans="2:4" s="202" customFormat="1" x14ac:dyDescent="0.2">
      <c r="B2001" s="199"/>
      <c r="C2001" s="199"/>
      <c r="D2001" s="201"/>
    </row>
    <row r="2002" spans="2:4" s="202" customFormat="1" x14ac:dyDescent="0.2">
      <c r="B2002" s="199"/>
      <c r="C2002" s="199"/>
      <c r="D2002" s="201"/>
    </row>
    <row r="2003" spans="2:4" s="202" customFormat="1" x14ac:dyDescent="0.2">
      <c r="B2003" s="199"/>
      <c r="C2003" s="199"/>
      <c r="D2003" s="201"/>
    </row>
    <row r="2004" spans="2:4" s="202" customFormat="1" x14ac:dyDescent="0.2">
      <c r="B2004" s="199"/>
      <c r="C2004" s="199"/>
      <c r="D2004" s="201"/>
    </row>
    <row r="2005" spans="2:4" s="202" customFormat="1" x14ac:dyDescent="0.2">
      <c r="B2005" s="199"/>
      <c r="C2005" s="199"/>
      <c r="D2005" s="201"/>
    </row>
    <row r="2006" spans="2:4" s="202" customFormat="1" x14ac:dyDescent="0.2">
      <c r="B2006" s="199"/>
      <c r="C2006" s="199"/>
      <c r="D2006" s="201"/>
    </row>
    <row r="2007" spans="2:4" s="202" customFormat="1" x14ac:dyDescent="0.2">
      <c r="B2007" s="199"/>
      <c r="C2007" s="199"/>
      <c r="D2007" s="201"/>
    </row>
    <row r="2008" spans="2:4" s="202" customFormat="1" x14ac:dyDescent="0.2">
      <c r="B2008" s="199"/>
      <c r="C2008" s="199"/>
      <c r="D2008" s="201"/>
    </row>
    <row r="2009" spans="2:4" s="202" customFormat="1" x14ac:dyDescent="0.2">
      <c r="B2009" s="199"/>
      <c r="C2009" s="199"/>
      <c r="D2009" s="201"/>
    </row>
    <row r="2010" spans="2:4" s="202" customFormat="1" x14ac:dyDescent="0.2">
      <c r="B2010" s="199"/>
      <c r="C2010" s="199"/>
      <c r="D2010" s="201"/>
    </row>
    <row r="2011" spans="2:4" s="202" customFormat="1" x14ac:dyDescent="0.2">
      <c r="B2011" s="199"/>
      <c r="C2011" s="199"/>
      <c r="D2011" s="201"/>
    </row>
    <row r="2012" spans="2:4" s="202" customFormat="1" x14ac:dyDescent="0.2">
      <c r="B2012" s="199"/>
      <c r="C2012" s="199"/>
      <c r="D2012" s="201"/>
    </row>
    <row r="2013" spans="2:4" s="202" customFormat="1" x14ac:dyDescent="0.2">
      <c r="B2013" s="199"/>
      <c r="C2013" s="199"/>
      <c r="D2013" s="201"/>
    </row>
    <row r="2014" spans="2:4" s="202" customFormat="1" x14ac:dyDescent="0.2">
      <c r="B2014" s="199"/>
      <c r="C2014" s="199"/>
      <c r="D2014" s="201"/>
    </row>
    <row r="2015" spans="2:4" s="202" customFormat="1" x14ac:dyDescent="0.2">
      <c r="B2015" s="199"/>
      <c r="C2015" s="199"/>
      <c r="D2015" s="201"/>
    </row>
    <row r="2016" spans="2:4" s="202" customFormat="1" x14ac:dyDescent="0.2">
      <c r="B2016" s="199"/>
      <c r="C2016" s="199"/>
      <c r="D2016" s="201"/>
    </row>
    <row r="2017" spans="2:4" s="202" customFormat="1" x14ac:dyDescent="0.2">
      <c r="B2017" s="199"/>
      <c r="C2017" s="199"/>
      <c r="D2017" s="201"/>
    </row>
    <row r="2018" spans="2:4" s="202" customFormat="1" x14ac:dyDescent="0.2">
      <c r="B2018" s="199"/>
      <c r="C2018" s="199"/>
      <c r="D2018" s="201"/>
    </row>
    <row r="2019" spans="2:4" s="202" customFormat="1" x14ac:dyDescent="0.2">
      <c r="B2019" s="199"/>
      <c r="C2019" s="199"/>
      <c r="D2019" s="201"/>
    </row>
    <row r="2020" spans="2:4" s="202" customFormat="1" x14ac:dyDescent="0.2">
      <c r="B2020" s="199"/>
      <c r="C2020" s="199"/>
      <c r="D2020" s="201"/>
    </row>
    <row r="2021" spans="2:4" s="202" customFormat="1" x14ac:dyDescent="0.2">
      <c r="B2021" s="199"/>
      <c r="C2021" s="199"/>
      <c r="D2021" s="201"/>
    </row>
    <row r="2022" spans="2:4" s="202" customFormat="1" x14ac:dyDescent="0.2">
      <c r="B2022" s="199"/>
      <c r="C2022" s="199"/>
      <c r="D2022" s="201"/>
    </row>
    <row r="2023" spans="2:4" s="202" customFormat="1" x14ac:dyDescent="0.2">
      <c r="B2023" s="199"/>
      <c r="C2023" s="199"/>
      <c r="D2023" s="201"/>
    </row>
    <row r="2024" spans="2:4" s="202" customFormat="1" x14ac:dyDescent="0.2">
      <c r="B2024" s="199"/>
      <c r="C2024" s="199"/>
      <c r="D2024" s="201"/>
    </row>
    <row r="2025" spans="2:4" s="202" customFormat="1" x14ac:dyDescent="0.2">
      <c r="B2025" s="199"/>
      <c r="C2025" s="199"/>
      <c r="D2025" s="201"/>
    </row>
    <row r="2026" spans="2:4" s="202" customFormat="1" x14ac:dyDescent="0.2">
      <c r="B2026" s="199"/>
      <c r="C2026" s="199"/>
      <c r="D2026" s="201"/>
    </row>
    <row r="2027" spans="2:4" s="202" customFormat="1" x14ac:dyDescent="0.2">
      <c r="B2027" s="199"/>
      <c r="C2027" s="199"/>
      <c r="D2027" s="201"/>
    </row>
    <row r="2028" spans="2:4" s="202" customFormat="1" x14ac:dyDescent="0.2">
      <c r="B2028" s="199"/>
      <c r="C2028" s="199"/>
      <c r="D2028" s="201"/>
    </row>
    <row r="2029" spans="2:4" s="202" customFormat="1" x14ac:dyDescent="0.2">
      <c r="B2029" s="199"/>
      <c r="C2029" s="199"/>
      <c r="D2029" s="201"/>
    </row>
    <row r="2030" spans="2:4" s="202" customFormat="1" x14ac:dyDescent="0.2">
      <c r="B2030" s="199"/>
      <c r="C2030" s="199"/>
      <c r="D2030" s="201"/>
    </row>
    <row r="2031" spans="2:4" s="202" customFormat="1" x14ac:dyDescent="0.2">
      <c r="B2031" s="199"/>
      <c r="C2031" s="199"/>
      <c r="D2031" s="201"/>
    </row>
    <row r="2032" spans="2:4" s="202" customFormat="1" x14ac:dyDescent="0.2">
      <c r="B2032" s="199"/>
      <c r="C2032" s="199"/>
      <c r="D2032" s="201"/>
    </row>
    <row r="2033" spans="2:4" s="202" customFormat="1" x14ac:dyDescent="0.2">
      <c r="B2033" s="199"/>
      <c r="C2033" s="199"/>
      <c r="D2033" s="201"/>
    </row>
    <row r="2034" spans="2:4" s="202" customFormat="1" x14ac:dyDescent="0.2">
      <c r="B2034" s="199"/>
      <c r="C2034" s="199"/>
      <c r="D2034" s="201"/>
    </row>
    <row r="2035" spans="2:4" s="202" customFormat="1" x14ac:dyDescent="0.2">
      <c r="B2035" s="199"/>
      <c r="C2035" s="199"/>
      <c r="D2035" s="201"/>
    </row>
    <row r="2036" spans="2:4" s="202" customFormat="1" x14ac:dyDescent="0.2">
      <c r="B2036" s="199"/>
      <c r="C2036" s="199"/>
      <c r="D2036" s="201"/>
    </row>
    <row r="2037" spans="2:4" s="202" customFormat="1" x14ac:dyDescent="0.2">
      <c r="B2037" s="199"/>
      <c r="C2037" s="199"/>
      <c r="D2037" s="201"/>
    </row>
    <row r="2038" spans="2:4" s="202" customFormat="1" x14ac:dyDescent="0.2">
      <c r="B2038" s="199"/>
      <c r="C2038" s="199"/>
      <c r="D2038" s="201"/>
    </row>
    <row r="2039" spans="2:4" s="202" customFormat="1" x14ac:dyDescent="0.2">
      <c r="B2039" s="199"/>
      <c r="C2039" s="199"/>
      <c r="D2039" s="201"/>
    </row>
    <row r="2040" spans="2:4" s="202" customFormat="1" x14ac:dyDescent="0.2">
      <c r="B2040" s="199"/>
      <c r="C2040" s="199"/>
      <c r="D2040" s="201"/>
    </row>
    <row r="2041" spans="2:4" s="202" customFormat="1" x14ac:dyDescent="0.2">
      <c r="B2041" s="199"/>
      <c r="C2041" s="199"/>
      <c r="D2041" s="201"/>
    </row>
    <row r="2042" spans="2:4" s="202" customFormat="1" x14ac:dyDescent="0.2">
      <c r="B2042" s="199"/>
      <c r="C2042" s="199"/>
      <c r="D2042" s="201"/>
    </row>
    <row r="2043" spans="2:4" s="202" customFormat="1" x14ac:dyDescent="0.2">
      <c r="B2043" s="199"/>
      <c r="C2043" s="199"/>
      <c r="D2043" s="201"/>
    </row>
    <row r="2044" spans="2:4" s="202" customFormat="1" x14ac:dyDescent="0.2">
      <c r="B2044" s="199"/>
      <c r="C2044" s="199"/>
      <c r="D2044" s="201"/>
    </row>
    <row r="2045" spans="2:4" s="202" customFormat="1" x14ac:dyDescent="0.2">
      <c r="B2045" s="199"/>
      <c r="C2045" s="199"/>
      <c r="D2045" s="201"/>
    </row>
    <row r="2046" spans="2:4" s="202" customFormat="1" x14ac:dyDescent="0.2">
      <c r="B2046" s="199"/>
      <c r="C2046" s="199"/>
      <c r="D2046" s="201"/>
    </row>
    <row r="2047" spans="2:4" s="202" customFormat="1" x14ac:dyDescent="0.2">
      <c r="B2047" s="199"/>
      <c r="C2047" s="199"/>
      <c r="D2047" s="201"/>
    </row>
    <row r="2048" spans="2:4" s="202" customFormat="1" x14ac:dyDescent="0.2">
      <c r="B2048" s="199"/>
      <c r="C2048" s="199"/>
      <c r="D2048" s="201"/>
    </row>
    <row r="2049" spans="2:4" s="202" customFormat="1" x14ac:dyDescent="0.2">
      <c r="B2049" s="199"/>
      <c r="C2049" s="199"/>
      <c r="D2049" s="201"/>
    </row>
    <row r="2050" spans="2:4" s="202" customFormat="1" x14ac:dyDescent="0.2">
      <c r="B2050" s="199"/>
      <c r="C2050" s="199"/>
      <c r="D2050" s="201"/>
    </row>
    <row r="2051" spans="2:4" s="202" customFormat="1" x14ac:dyDescent="0.2">
      <c r="B2051" s="199"/>
      <c r="C2051" s="199"/>
      <c r="D2051" s="201"/>
    </row>
    <row r="2052" spans="2:4" s="202" customFormat="1" x14ac:dyDescent="0.2">
      <c r="B2052" s="199"/>
      <c r="C2052" s="199"/>
      <c r="D2052" s="201"/>
    </row>
    <row r="2053" spans="2:4" s="202" customFormat="1" x14ac:dyDescent="0.2">
      <c r="B2053" s="199"/>
      <c r="C2053" s="199"/>
      <c r="D2053" s="201"/>
    </row>
    <row r="2054" spans="2:4" s="202" customFormat="1" x14ac:dyDescent="0.2">
      <c r="B2054" s="199"/>
      <c r="C2054" s="199"/>
      <c r="D2054" s="201"/>
    </row>
    <row r="2055" spans="2:4" s="202" customFormat="1" x14ac:dyDescent="0.2">
      <c r="B2055" s="199"/>
      <c r="C2055" s="199"/>
      <c r="D2055" s="201"/>
    </row>
    <row r="2056" spans="2:4" s="202" customFormat="1" x14ac:dyDescent="0.2">
      <c r="B2056" s="199"/>
      <c r="C2056" s="199"/>
      <c r="D2056" s="201"/>
    </row>
    <row r="2057" spans="2:4" s="202" customFormat="1" x14ac:dyDescent="0.2">
      <c r="B2057" s="199"/>
      <c r="C2057" s="199"/>
      <c r="D2057" s="201"/>
    </row>
    <row r="2058" spans="2:4" s="202" customFormat="1" x14ac:dyDescent="0.2">
      <c r="B2058" s="199"/>
      <c r="C2058" s="199"/>
      <c r="D2058" s="201"/>
    </row>
    <row r="2059" spans="2:4" s="202" customFormat="1" x14ac:dyDescent="0.2">
      <c r="B2059" s="199"/>
      <c r="C2059" s="199"/>
      <c r="D2059" s="201"/>
    </row>
    <row r="2060" spans="2:4" s="202" customFormat="1" x14ac:dyDescent="0.2">
      <c r="B2060" s="199"/>
      <c r="C2060" s="199"/>
      <c r="D2060" s="201"/>
    </row>
    <row r="2061" spans="2:4" s="202" customFormat="1" x14ac:dyDescent="0.2">
      <c r="B2061" s="199"/>
      <c r="C2061" s="199"/>
      <c r="D2061" s="201"/>
    </row>
    <row r="2062" spans="2:4" s="202" customFormat="1" x14ac:dyDescent="0.2">
      <c r="B2062" s="199"/>
      <c r="C2062" s="199"/>
      <c r="D2062" s="201"/>
    </row>
    <row r="2063" spans="2:4" s="202" customFormat="1" x14ac:dyDescent="0.2">
      <c r="B2063" s="199"/>
      <c r="C2063" s="199"/>
      <c r="D2063" s="201"/>
    </row>
    <row r="2064" spans="2:4" s="202" customFormat="1" x14ac:dyDescent="0.2">
      <c r="B2064" s="199"/>
      <c r="C2064" s="199"/>
      <c r="D2064" s="201"/>
    </row>
    <row r="2065" spans="2:4" s="202" customFormat="1" x14ac:dyDescent="0.2">
      <c r="B2065" s="199"/>
      <c r="C2065" s="199"/>
      <c r="D2065" s="201"/>
    </row>
    <row r="2066" spans="2:4" s="202" customFormat="1" x14ac:dyDescent="0.2">
      <c r="B2066" s="199"/>
      <c r="C2066" s="199"/>
      <c r="D2066" s="201"/>
    </row>
    <row r="2067" spans="2:4" s="202" customFormat="1" x14ac:dyDescent="0.2">
      <c r="B2067" s="199"/>
      <c r="C2067" s="199"/>
      <c r="D2067" s="201"/>
    </row>
    <row r="2068" spans="2:4" s="202" customFormat="1" x14ac:dyDescent="0.2">
      <c r="B2068" s="199"/>
      <c r="C2068" s="199"/>
      <c r="D2068" s="201"/>
    </row>
    <row r="2069" spans="2:4" s="202" customFormat="1" x14ac:dyDescent="0.2">
      <c r="B2069" s="199"/>
      <c r="C2069" s="199"/>
      <c r="D2069" s="201"/>
    </row>
    <row r="2070" spans="2:4" s="202" customFormat="1" x14ac:dyDescent="0.2">
      <c r="B2070" s="199"/>
      <c r="C2070" s="199"/>
      <c r="D2070" s="201"/>
    </row>
    <row r="2071" spans="2:4" s="202" customFormat="1" x14ac:dyDescent="0.2">
      <c r="B2071" s="199"/>
      <c r="C2071" s="199"/>
      <c r="D2071" s="201"/>
    </row>
    <row r="2072" spans="2:4" s="202" customFormat="1" x14ac:dyDescent="0.2">
      <c r="B2072" s="199"/>
      <c r="C2072" s="199"/>
      <c r="D2072" s="201"/>
    </row>
    <row r="2073" spans="2:4" s="202" customFormat="1" x14ac:dyDescent="0.2">
      <c r="B2073" s="199"/>
      <c r="C2073" s="199"/>
      <c r="D2073" s="201"/>
    </row>
    <row r="2074" spans="2:4" s="202" customFormat="1" x14ac:dyDescent="0.2">
      <c r="B2074" s="199"/>
      <c r="C2074" s="199"/>
      <c r="D2074" s="201"/>
    </row>
    <row r="2075" spans="2:4" s="202" customFormat="1" x14ac:dyDescent="0.2">
      <c r="B2075" s="199"/>
      <c r="C2075" s="199"/>
      <c r="D2075" s="201"/>
    </row>
    <row r="2076" spans="2:4" s="202" customFormat="1" x14ac:dyDescent="0.2">
      <c r="B2076" s="199"/>
      <c r="C2076" s="199"/>
      <c r="D2076" s="201"/>
    </row>
    <row r="2077" spans="2:4" s="202" customFormat="1" x14ac:dyDescent="0.2">
      <c r="B2077" s="199"/>
      <c r="C2077" s="199"/>
      <c r="D2077" s="201"/>
    </row>
    <row r="2078" spans="2:4" s="202" customFormat="1" x14ac:dyDescent="0.2">
      <c r="B2078" s="199"/>
      <c r="C2078" s="199"/>
      <c r="D2078" s="201"/>
    </row>
    <row r="2079" spans="2:4" s="202" customFormat="1" x14ac:dyDescent="0.2">
      <c r="B2079" s="199"/>
      <c r="C2079" s="199"/>
      <c r="D2079" s="201"/>
    </row>
    <row r="2080" spans="2:4" s="202" customFormat="1" x14ac:dyDescent="0.2">
      <c r="B2080" s="199"/>
      <c r="C2080" s="199"/>
      <c r="D2080" s="201"/>
    </row>
    <row r="2081" spans="2:4" s="202" customFormat="1" x14ac:dyDescent="0.2">
      <c r="B2081" s="199"/>
      <c r="C2081" s="199"/>
      <c r="D2081" s="201"/>
    </row>
    <row r="2082" spans="2:4" s="202" customFormat="1" x14ac:dyDescent="0.2">
      <c r="B2082" s="199"/>
      <c r="C2082" s="199"/>
      <c r="D2082" s="201"/>
    </row>
    <row r="2083" spans="2:4" s="202" customFormat="1" x14ac:dyDescent="0.2">
      <c r="B2083" s="199"/>
      <c r="C2083" s="199"/>
      <c r="D2083" s="201"/>
    </row>
    <row r="2084" spans="2:4" s="202" customFormat="1" x14ac:dyDescent="0.2">
      <c r="B2084" s="199"/>
      <c r="C2084" s="199"/>
      <c r="D2084" s="201"/>
    </row>
    <row r="2085" spans="2:4" s="202" customFormat="1" x14ac:dyDescent="0.2">
      <c r="B2085" s="199"/>
      <c r="C2085" s="199"/>
      <c r="D2085" s="201"/>
    </row>
    <row r="2086" spans="2:4" s="202" customFormat="1" x14ac:dyDescent="0.2">
      <c r="B2086" s="199"/>
      <c r="C2086" s="199"/>
      <c r="D2086" s="201"/>
    </row>
    <row r="2087" spans="2:4" s="202" customFormat="1" x14ac:dyDescent="0.2">
      <c r="B2087" s="199"/>
      <c r="C2087" s="199"/>
      <c r="D2087" s="201"/>
    </row>
    <row r="2088" spans="2:4" s="202" customFormat="1" x14ac:dyDescent="0.2">
      <c r="B2088" s="199"/>
      <c r="C2088" s="199"/>
      <c r="D2088" s="201"/>
    </row>
    <row r="2089" spans="2:4" s="202" customFormat="1" x14ac:dyDescent="0.2">
      <c r="B2089" s="199"/>
      <c r="C2089" s="199"/>
      <c r="D2089" s="201"/>
    </row>
    <row r="2090" spans="2:4" s="202" customFormat="1" x14ac:dyDescent="0.2">
      <c r="B2090" s="199"/>
      <c r="C2090" s="199"/>
      <c r="D2090" s="201"/>
    </row>
    <row r="2091" spans="2:4" s="202" customFormat="1" x14ac:dyDescent="0.2">
      <c r="B2091" s="199"/>
      <c r="C2091" s="199"/>
      <c r="D2091" s="201"/>
    </row>
    <row r="2092" spans="2:4" s="202" customFormat="1" x14ac:dyDescent="0.2">
      <c r="B2092" s="199"/>
      <c r="C2092" s="199"/>
      <c r="D2092" s="201"/>
    </row>
    <row r="2093" spans="2:4" s="202" customFormat="1" x14ac:dyDescent="0.2">
      <c r="B2093" s="199"/>
      <c r="C2093" s="199"/>
      <c r="D2093" s="201"/>
    </row>
    <row r="2094" spans="2:4" s="202" customFormat="1" x14ac:dyDescent="0.2">
      <c r="B2094" s="199"/>
      <c r="C2094" s="199"/>
      <c r="D2094" s="201"/>
    </row>
    <row r="2095" spans="2:4" s="202" customFormat="1" x14ac:dyDescent="0.2">
      <c r="B2095" s="199"/>
      <c r="C2095" s="199"/>
      <c r="D2095" s="201"/>
    </row>
    <row r="2096" spans="2:4" s="202" customFormat="1" x14ac:dyDescent="0.2">
      <c r="B2096" s="199"/>
      <c r="C2096" s="199"/>
      <c r="D2096" s="201"/>
    </row>
    <row r="2097" spans="2:4" s="202" customFormat="1" x14ac:dyDescent="0.2">
      <c r="B2097" s="199"/>
      <c r="C2097" s="199"/>
      <c r="D2097" s="201"/>
    </row>
    <row r="2098" spans="2:4" s="202" customFormat="1" x14ac:dyDescent="0.2">
      <c r="B2098" s="199"/>
      <c r="C2098" s="199"/>
      <c r="D2098" s="201"/>
    </row>
    <row r="2099" spans="2:4" s="202" customFormat="1" x14ac:dyDescent="0.2">
      <c r="B2099" s="199"/>
      <c r="C2099" s="199"/>
      <c r="D2099" s="201"/>
    </row>
    <row r="2100" spans="2:4" s="202" customFormat="1" x14ac:dyDescent="0.2">
      <c r="B2100" s="199"/>
      <c r="C2100" s="199"/>
      <c r="D2100" s="201"/>
    </row>
    <row r="2101" spans="2:4" s="202" customFormat="1" x14ac:dyDescent="0.2">
      <c r="B2101" s="199"/>
      <c r="C2101" s="199"/>
      <c r="D2101" s="201"/>
    </row>
    <row r="2102" spans="2:4" s="202" customFormat="1" x14ac:dyDescent="0.2">
      <c r="B2102" s="199"/>
      <c r="C2102" s="199"/>
      <c r="D2102" s="201"/>
    </row>
    <row r="2103" spans="2:4" s="202" customFormat="1" x14ac:dyDescent="0.2">
      <c r="B2103" s="199"/>
      <c r="C2103" s="199"/>
      <c r="D2103" s="201"/>
    </row>
    <row r="2104" spans="2:4" s="202" customFormat="1" x14ac:dyDescent="0.2">
      <c r="B2104" s="199"/>
      <c r="C2104" s="199"/>
      <c r="D2104" s="201"/>
    </row>
    <row r="2105" spans="2:4" s="202" customFormat="1" x14ac:dyDescent="0.2">
      <c r="B2105" s="199"/>
      <c r="C2105" s="199"/>
      <c r="D2105" s="201"/>
    </row>
    <row r="2106" spans="2:4" s="202" customFormat="1" x14ac:dyDescent="0.2">
      <c r="B2106" s="199"/>
      <c r="C2106" s="199"/>
      <c r="D2106" s="201"/>
    </row>
    <row r="2107" spans="2:4" s="202" customFormat="1" x14ac:dyDescent="0.2">
      <c r="B2107" s="199"/>
      <c r="C2107" s="199"/>
      <c r="D2107" s="201"/>
    </row>
    <row r="2108" spans="2:4" s="202" customFormat="1" x14ac:dyDescent="0.2">
      <c r="B2108" s="199"/>
      <c r="C2108" s="199"/>
      <c r="D2108" s="201"/>
    </row>
    <row r="2109" spans="2:4" s="202" customFormat="1" x14ac:dyDescent="0.2">
      <c r="B2109" s="199"/>
      <c r="C2109" s="199"/>
      <c r="D2109" s="201"/>
    </row>
    <row r="2110" spans="2:4" s="202" customFormat="1" x14ac:dyDescent="0.2">
      <c r="B2110" s="199"/>
      <c r="C2110" s="199"/>
      <c r="D2110" s="201"/>
    </row>
    <row r="2111" spans="2:4" s="202" customFormat="1" x14ac:dyDescent="0.2">
      <c r="B2111" s="199"/>
      <c r="C2111" s="199"/>
      <c r="D2111" s="201"/>
    </row>
    <row r="2112" spans="2:4" s="202" customFormat="1" x14ac:dyDescent="0.2">
      <c r="B2112" s="199"/>
      <c r="C2112" s="199"/>
      <c r="D2112" s="201"/>
    </row>
    <row r="2113" spans="2:4" s="202" customFormat="1" x14ac:dyDescent="0.2">
      <c r="B2113" s="199"/>
      <c r="C2113" s="199"/>
      <c r="D2113" s="201"/>
    </row>
    <row r="2114" spans="2:4" s="202" customFormat="1" x14ac:dyDescent="0.2">
      <c r="B2114" s="199"/>
      <c r="C2114" s="199"/>
      <c r="D2114" s="201"/>
    </row>
    <row r="2115" spans="2:4" s="202" customFormat="1" x14ac:dyDescent="0.2">
      <c r="B2115" s="199"/>
      <c r="C2115" s="199"/>
      <c r="D2115" s="201"/>
    </row>
    <row r="2116" spans="2:4" s="202" customFormat="1" x14ac:dyDescent="0.2">
      <c r="B2116" s="199"/>
      <c r="C2116" s="199"/>
      <c r="D2116" s="201"/>
    </row>
    <row r="2117" spans="2:4" s="202" customFormat="1" x14ac:dyDescent="0.2">
      <c r="B2117" s="199"/>
      <c r="C2117" s="199"/>
      <c r="D2117" s="201"/>
    </row>
    <row r="2118" spans="2:4" s="202" customFormat="1" x14ac:dyDescent="0.2">
      <c r="B2118" s="199"/>
      <c r="C2118" s="199"/>
      <c r="D2118" s="201"/>
    </row>
    <row r="2119" spans="2:4" s="202" customFormat="1" x14ac:dyDescent="0.2">
      <c r="B2119" s="199"/>
      <c r="C2119" s="199"/>
      <c r="D2119" s="201"/>
    </row>
    <row r="2120" spans="2:4" s="202" customFormat="1" x14ac:dyDescent="0.2">
      <c r="B2120" s="199"/>
      <c r="C2120" s="199"/>
      <c r="D2120" s="201"/>
    </row>
    <row r="2121" spans="2:4" s="202" customFormat="1" x14ac:dyDescent="0.2">
      <c r="B2121" s="199"/>
      <c r="C2121" s="199"/>
      <c r="D2121" s="201"/>
    </row>
    <row r="2122" spans="2:4" s="202" customFormat="1" x14ac:dyDescent="0.2">
      <c r="B2122" s="199"/>
      <c r="C2122" s="199"/>
      <c r="D2122" s="201"/>
    </row>
    <row r="2123" spans="2:4" s="202" customFormat="1" x14ac:dyDescent="0.2">
      <c r="B2123" s="199"/>
      <c r="C2123" s="199"/>
      <c r="D2123" s="201"/>
    </row>
    <row r="2124" spans="2:4" s="202" customFormat="1" x14ac:dyDescent="0.2">
      <c r="B2124" s="199"/>
      <c r="C2124" s="199"/>
      <c r="D2124" s="201"/>
    </row>
    <row r="2125" spans="2:4" s="202" customFormat="1" x14ac:dyDescent="0.2">
      <c r="B2125" s="199"/>
      <c r="C2125" s="199"/>
      <c r="D2125" s="201"/>
    </row>
    <row r="2126" spans="2:4" s="202" customFormat="1" x14ac:dyDescent="0.2">
      <c r="B2126" s="199"/>
      <c r="C2126" s="199"/>
      <c r="D2126" s="201"/>
    </row>
    <row r="2127" spans="2:4" s="202" customFormat="1" x14ac:dyDescent="0.2">
      <c r="B2127" s="199"/>
      <c r="C2127" s="199"/>
      <c r="D2127" s="201"/>
    </row>
    <row r="2128" spans="2:4" s="202" customFormat="1" x14ac:dyDescent="0.2">
      <c r="B2128" s="199"/>
      <c r="C2128" s="199"/>
      <c r="D2128" s="201"/>
    </row>
    <row r="2129" spans="2:4" s="202" customFormat="1" x14ac:dyDescent="0.2">
      <c r="B2129" s="199"/>
      <c r="C2129" s="199"/>
      <c r="D2129" s="201"/>
    </row>
    <row r="2130" spans="2:4" s="202" customFormat="1" x14ac:dyDescent="0.2">
      <c r="B2130" s="199"/>
      <c r="C2130" s="199"/>
      <c r="D2130" s="201"/>
    </row>
    <row r="2131" spans="2:4" s="202" customFormat="1" x14ac:dyDescent="0.2">
      <c r="B2131" s="199"/>
      <c r="C2131" s="199"/>
      <c r="D2131" s="201"/>
    </row>
    <row r="2132" spans="2:4" s="202" customFormat="1" x14ac:dyDescent="0.2">
      <c r="B2132" s="199"/>
      <c r="C2132" s="199"/>
      <c r="D2132" s="201"/>
    </row>
    <row r="2133" spans="2:4" s="202" customFormat="1" x14ac:dyDescent="0.2">
      <c r="B2133" s="199"/>
      <c r="C2133" s="199"/>
      <c r="D2133" s="201"/>
    </row>
    <row r="2134" spans="2:4" s="202" customFormat="1" x14ac:dyDescent="0.2">
      <c r="B2134" s="199"/>
      <c r="C2134" s="199"/>
      <c r="D2134" s="201"/>
    </row>
    <row r="2135" spans="2:4" s="202" customFormat="1" x14ac:dyDescent="0.2">
      <c r="B2135" s="199"/>
      <c r="C2135" s="199"/>
      <c r="D2135" s="201"/>
    </row>
    <row r="2136" spans="2:4" s="202" customFormat="1" x14ac:dyDescent="0.2">
      <c r="B2136" s="199"/>
      <c r="C2136" s="199"/>
      <c r="D2136" s="201"/>
    </row>
    <row r="2137" spans="2:4" s="202" customFormat="1" x14ac:dyDescent="0.2">
      <c r="B2137" s="199"/>
      <c r="C2137" s="199"/>
      <c r="D2137" s="201"/>
    </row>
    <row r="2138" spans="2:4" s="202" customFormat="1" x14ac:dyDescent="0.2">
      <c r="B2138" s="199"/>
      <c r="C2138" s="199"/>
      <c r="D2138" s="201"/>
    </row>
    <row r="2139" spans="2:4" s="202" customFormat="1" x14ac:dyDescent="0.2">
      <c r="B2139" s="199"/>
      <c r="C2139" s="199"/>
      <c r="D2139" s="201"/>
    </row>
    <row r="2140" spans="2:4" s="202" customFormat="1" x14ac:dyDescent="0.2">
      <c r="B2140" s="199"/>
      <c r="C2140" s="199"/>
      <c r="D2140" s="201"/>
    </row>
    <row r="2141" spans="2:4" s="202" customFormat="1" x14ac:dyDescent="0.2">
      <c r="B2141" s="199"/>
      <c r="C2141" s="199"/>
      <c r="D2141" s="201"/>
    </row>
    <row r="2142" spans="2:4" s="202" customFormat="1" x14ac:dyDescent="0.2">
      <c r="B2142" s="199"/>
      <c r="C2142" s="199"/>
      <c r="D2142" s="201"/>
    </row>
    <row r="2143" spans="2:4" s="202" customFormat="1" x14ac:dyDescent="0.2">
      <c r="B2143" s="199"/>
      <c r="C2143" s="199"/>
      <c r="D2143" s="201"/>
    </row>
    <row r="2144" spans="2:4" s="202" customFormat="1" x14ac:dyDescent="0.2">
      <c r="B2144" s="199"/>
      <c r="C2144" s="199"/>
      <c r="D2144" s="201"/>
    </row>
    <row r="2145" spans="2:4" s="202" customFormat="1" x14ac:dyDescent="0.2">
      <c r="B2145" s="199"/>
      <c r="C2145" s="199"/>
      <c r="D2145" s="201"/>
    </row>
    <row r="2146" spans="2:4" s="202" customFormat="1" x14ac:dyDescent="0.2">
      <c r="B2146" s="199"/>
      <c r="C2146" s="199"/>
      <c r="D2146" s="201"/>
    </row>
    <row r="2147" spans="2:4" s="202" customFormat="1" x14ac:dyDescent="0.2">
      <c r="B2147" s="199"/>
      <c r="C2147" s="199"/>
      <c r="D2147" s="201"/>
    </row>
    <row r="2148" spans="2:4" s="202" customFormat="1" x14ac:dyDescent="0.2">
      <c r="B2148" s="199"/>
      <c r="C2148" s="199"/>
      <c r="D2148" s="201"/>
    </row>
    <row r="2149" spans="2:4" s="202" customFormat="1" x14ac:dyDescent="0.2">
      <c r="B2149" s="199"/>
      <c r="C2149" s="199"/>
      <c r="D2149" s="201"/>
    </row>
    <row r="2150" spans="2:4" s="202" customFormat="1" x14ac:dyDescent="0.2">
      <c r="B2150" s="199"/>
      <c r="C2150" s="199"/>
      <c r="D2150" s="201"/>
    </row>
    <row r="2151" spans="2:4" s="202" customFormat="1" x14ac:dyDescent="0.2">
      <c r="B2151" s="199"/>
      <c r="C2151" s="199"/>
      <c r="D2151" s="201"/>
    </row>
    <row r="2152" spans="2:4" s="202" customFormat="1" x14ac:dyDescent="0.2">
      <c r="B2152" s="199"/>
      <c r="C2152" s="199"/>
      <c r="D2152" s="201"/>
    </row>
    <row r="2153" spans="2:4" s="202" customFormat="1" x14ac:dyDescent="0.2">
      <c r="B2153" s="199"/>
      <c r="C2153" s="199"/>
      <c r="D2153" s="201"/>
    </row>
    <row r="2154" spans="2:4" s="202" customFormat="1" x14ac:dyDescent="0.2">
      <c r="B2154" s="199"/>
      <c r="C2154" s="199"/>
      <c r="D2154" s="201"/>
    </row>
    <row r="2155" spans="2:4" s="202" customFormat="1" x14ac:dyDescent="0.2">
      <c r="B2155" s="199"/>
      <c r="C2155" s="199"/>
      <c r="D2155" s="201"/>
    </row>
    <row r="2156" spans="2:4" s="202" customFormat="1" x14ac:dyDescent="0.2">
      <c r="B2156" s="199"/>
      <c r="C2156" s="199"/>
      <c r="D2156" s="201"/>
    </row>
    <row r="2157" spans="2:4" s="202" customFormat="1" x14ac:dyDescent="0.2">
      <c r="B2157" s="199"/>
      <c r="C2157" s="199"/>
      <c r="D2157" s="201"/>
    </row>
    <row r="2158" spans="2:4" s="202" customFormat="1" x14ac:dyDescent="0.2">
      <c r="B2158" s="199"/>
      <c r="C2158" s="199"/>
      <c r="D2158" s="201"/>
    </row>
    <row r="2159" spans="2:4" s="202" customFormat="1" x14ac:dyDescent="0.2">
      <c r="B2159" s="199"/>
      <c r="C2159" s="199"/>
      <c r="D2159" s="201"/>
    </row>
    <row r="2160" spans="2:4" s="202" customFormat="1" x14ac:dyDescent="0.2">
      <c r="B2160" s="199"/>
      <c r="C2160" s="199"/>
      <c r="D2160" s="201"/>
    </row>
    <row r="2161" spans="2:4" s="202" customFormat="1" x14ac:dyDescent="0.2">
      <c r="B2161" s="199"/>
      <c r="C2161" s="199"/>
      <c r="D2161" s="201"/>
    </row>
    <row r="2162" spans="2:4" s="202" customFormat="1" x14ac:dyDescent="0.2">
      <c r="B2162" s="199"/>
      <c r="C2162" s="199"/>
      <c r="D2162" s="201"/>
    </row>
    <row r="2163" spans="2:4" s="202" customFormat="1" x14ac:dyDescent="0.2">
      <c r="B2163" s="199"/>
      <c r="C2163" s="199"/>
      <c r="D2163" s="201"/>
    </row>
    <row r="2164" spans="2:4" s="202" customFormat="1" x14ac:dyDescent="0.2">
      <c r="B2164" s="199"/>
      <c r="C2164" s="199"/>
      <c r="D2164" s="201"/>
    </row>
    <row r="2165" spans="2:4" s="202" customFormat="1" x14ac:dyDescent="0.2">
      <c r="B2165" s="199"/>
      <c r="C2165" s="199"/>
      <c r="D2165" s="201"/>
    </row>
    <row r="2166" spans="2:4" s="202" customFormat="1" x14ac:dyDescent="0.2">
      <c r="B2166" s="199"/>
      <c r="C2166" s="199"/>
      <c r="D2166" s="201"/>
    </row>
    <row r="2167" spans="2:4" s="202" customFormat="1" x14ac:dyDescent="0.2">
      <c r="B2167" s="199"/>
      <c r="C2167" s="199"/>
      <c r="D2167" s="201"/>
    </row>
    <row r="2168" spans="2:4" s="202" customFormat="1" x14ac:dyDescent="0.2">
      <c r="B2168" s="199"/>
      <c r="C2168" s="199"/>
      <c r="D2168" s="201"/>
    </row>
    <row r="2169" spans="2:4" s="202" customFormat="1" x14ac:dyDescent="0.2">
      <c r="B2169" s="199"/>
      <c r="C2169" s="199"/>
      <c r="D2169" s="201"/>
    </row>
    <row r="2170" spans="2:4" s="202" customFormat="1" x14ac:dyDescent="0.2">
      <c r="B2170" s="199"/>
      <c r="C2170" s="199"/>
      <c r="D2170" s="201"/>
    </row>
    <row r="2171" spans="2:4" s="202" customFormat="1" x14ac:dyDescent="0.2">
      <c r="B2171" s="199"/>
      <c r="C2171" s="199"/>
      <c r="D2171" s="201"/>
    </row>
    <row r="2172" spans="2:4" s="202" customFormat="1" x14ac:dyDescent="0.2">
      <c r="B2172" s="199"/>
      <c r="C2172" s="199"/>
      <c r="D2172" s="201"/>
    </row>
    <row r="2173" spans="2:4" s="202" customFormat="1" x14ac:dyDescent="0.2">
      <c r="B2173" s="199"/>
      <c r="C2173" s="199"/>
      <c r="D2173" s="201"/>
    </row>
    <row r="2174" spans="2:4" s="202" customFormat="1" x14ac:dyDescent="0.2">
      <c r="B2174" s="199"/>
      <c r="C2174" s="199"/>
      <c r="D2174" s="201"/>
    </row>
    <row r="2175" spans="2:4" s="202" customFormat="1" x14ac:dyDescent="0.2">
      <c r="B2175" s="199"/>
      <c r="C2175" s="199"/>
      <c r="D2175" s="201"/>
    </row>
    <row r="2176" spans="2:4" s="202" customFormat="1" x14ac:dyDescent="0.2">
      <c r="B2176" s="199"/>
      <c r="C2176" s="199"/>
      <c r="D2176" s="201"/>
    </row>
    <row r="2177" spans="2:4" s="202" customFormat="1" x14ac:dyDescent="0.2">
      <c r="B2177" s="199"/>
      <c r="C2177" s="199"/>
      <c r="D2177" s="201"/>
    </row>
    <row r="2178" spans="2:4" s="202" customFormat="1" x14ac:dyDescent="0.2">
      <c r="B2178" s="199"/>
      <c r="C2178" s="199"/>
      <c r="D2178" s="201"/>
    </row>
    <row r="2179" spans="2:4" s="202" customFormat="1" x14ac:dyDescent="0.2">
      <c r="B2179" s="199"/>
      <c r="C2179" s="199"/>
      <c r="D2179" s="201"/>
    </row>
    <row r="2180" spans="2:4" s="202" customFormat="1" x14ac:dyDescent="0.2">
      <c r="B2180" s="199"/>
      <c r="C2180" s="199"/>
      <c r="D2180" s="201"/>
    </row>
    <row r="2181" spans="2:4" s="202" customFormat="1" x14ac:dyDescent="0.2">
      <c r="B2181" s="199"/>
      <c r="C2181" s="199"/>
      <c r="D2181" s="201"/>
    </row>
    <row r="2182" spans="2:4" s="202" customFormat="1" x14ac:dyDescent="0.2">
      <c r="B2182" s="199"/>
      <c r="C2182" s="199"/>
      <c r="D2182" s="201"/>
    </row>
    <row r="2183" spans="2:4" s="202" customFormat="1" x14ac:dyDescent="0.2">
      <c r="B2183" s="199"/>
      <c r="C2183" s="199"/>
      <c r="D2183" s="201"/>
    </row>
    <row r="2184" spans="2:4" s="202" customFormat="1" x14ac:dyDescent="0.2">
      <c r="B2184" s="199"/>
      <c r="C2184" s="199"/>
      <c r="D2184" s="201"/>
    </row>
    <row r="2185" spans="2:4" s="202" customFormat="1" x14ac:dyDescent="0.2">
      <c r="B2185" s="199"/>
      <c r="C2185" s="199"/>
      <c r="D2185" s="201"/>
    </row>
    <row r="2186" spans="2:4" s="202" customFormat="1" x14ac:dyDescent="0.2">
      <c r="B2186" s="199"/>
      <c r="C2186" s="199"/>
      <c r="D2186" s="201"/>
    </row>
    <row r="2187" spans="2:4" s="202" customFormat="1" x14ac:dyDescent="0.2">
      <c r="B2187" s="199"/>
      <c r="C2187" s="199"/>
      <c r="D2187" s="201"/>
    </row>
    <row r="2188" spans="2:4" s="202" customFormat="1" x14ac:dyDescent="0.2">
      <c r="B2188" s="199"/>
      <c r="C2188" s="199"/>
      <c r="D2188" s="201"/>
    </row>
    <row r="2189" spans="2:4" s="202" customFormat="1" x14ac:dyDescent="0.2">
      <c r="B2189" s="199"/>
      <c r="C2189" s="199"/>
      <c r="D2189" s="201"/>
    </row>
    <row r="2190" spans="2:4" s="202" customFormat="1" x14ac:dyDescent="0.2">
      <c r="B2190" s="199"/>
      <c r="C2190" s="199"/>
      <c r="D2190" s="201"/>
    </row>
    <row r="2191" spans="2:4" s="202" customFormat="1" x14ac:dyDescent="0.2">
      <c r="B2191" s="199"/>
      <c r="C2191" s="199"/>
      <c r="D2191" s="201"/>
    </row>
    <row r="2192" spans="2:4" s="202" customFormat="1" x14ac:dyDescent="0.2">
      <c r="B2192" s="199"/>
      <c r="C2192" s="199"/>
      <c r="D2192" s="201"/>
    </row>
    <row r="2193" spans="2:4" s="202" customFormat="1" x14ac:dyDescent="0.2">
      <c r="B2193" s="199"/>
      <c r="C2193" s="199"/>
      <c r="D2193" s="201"/>
    </row>
    <row r="2194" spans="2:4" s="202" customFormat="1" x14ac:dyDescent="0.2">
      <c r="B2194" s="199"/>
      <c r="C2194" s="199"/>
      <c r="D2194" s="201"/>
    </row>
    <row r="2195" spans="2:4" s="202" customFormat="1" x14ac:dyDescent="0.2">
      <c r="B2195" s="199"/>
      <c r="C2195" s="199"/>
      <c r="D2195" s="201"/>
    </row>
    <row r="2196" spans="2:4" s="202" customFormat="1" x14ac:dyDescent="0.2">
      <c r="B2196" s="199"/>
      <c r="C2196" s="199"/>
      <c r="D2196" s="201"/>
    </row>
    <row r="2197" spans="2:4" s="202" customFormat="1" x14ac:dyDescent="0.2">
      <c r="B2197" s="199"/>
      <c r="C2197" s="199"/>
      <c r="D2197" s="201"/>
    </row>
    <row r="2198" spans="2:4" s="202" customFormat="1" x14ac:dyDescent="0.2">
      <c r="B2198" s="199"/>
      <c r="C2198" s="199"/>
      <c r="D2198" s="201"/>
    </row>
    <row r="2199" spans="2:4" s="202" customFormat="1" x14ac:dyDescent="0.2">
      <c r="B2199" s="199"/>
      <c r="C2199" s="199"/>
      <c r="D2199" s="201"/>
    </row>
    <row r="2200" spans="2:4" s="202" customFormat="1" x14ac:dyDescent="0.2">
      <c r="B2200" s="199"/>
      <c r="C2200" s="199"/>
      <c r="D2200" s="201"/>
    </row>
    <row r="2201" spans="2:4" s="202" customFormat="1" x14ac:dyDescent="0.2">
      <c r="B2201" s="199"/>
      <c r="C2201" s="199"/>
      <c r="D2201" s="201"/>
    </row>
    <row r="2202" spans="2:4" s="202" customFormat="1" x14ac:dyDescent="0.2">
      <c r="B2202" s="199"/>
      <c r="C2202" s="199"/>
      <c r="D2202" s="201"/>
    </row>
    <row r="2203" spans="2:4" s="202" customFormat="1" x14ac:dyDescent="0.2">
      <c r="B2203" s="199"/>
      <c r="C2203" s="199"/>
      <c r="D2203" s="201"/>
    </row>
    <row r="2204" spans="2:4" s="202" customFormat="1" x14ac:dyDescent="0.2">
      <c r="B2204" s="199"/>
      <c r="C2204" s="199"/>
      <c r="D2204" s="201"/>
    </row>
    <row r="2205" spans="2:4" s="202" customFormat="1" x14ac:dyDescent="0.2">
      <c r="B2205" s="199"/>
      <c r="C2205" s="199"/>
      <c r="D2205" s="201"/>
    </row>
    <row r="2206" spans="2:4" s="202" customFormat="1" x14ac:dyDescent="0.2">
      <c r="B2206" s="199"/>
      <c r="C2206" s="199"/>
      <c r="D2206" s="201"/>
    </row>
    <row r="2207" spans="2:4" s="202" customFormat="1" x14ac:dyDescent="0.2">
      <c r="B2207" s="199"/>
      <c r="C2207" s="199"/>
      <c r="D2207" s="201"/>
    </row>
    <row r="2208" spans="2:4" s="202" customFormat="1" x14ac:dyDescent="0.2">
      <c r="B2208" s="199"/>
      <c r="C2208" s="199"/>
      <c r="D2208" s="201"/>
    </row>
    <row r="2209" spans="2:4" s="202" customFormat="1" x14ac:dyDescent="0.2">
      <c r="B2209" s="199"/>
      <c r="C2209" s="199"/>
      <c r="D2209" s="201"/>
    </row>
    <row r="2210" spans="2:4" s="202" customFormat="1" x14ac:dyDescent="0.2">
      <c r="B2210" s="199"/>
      <c r="C2210" s="199"/>
      <c r="D2210" s="201"/>
    </row>
    <row r="2211" spans="2:4" s="202" customFormat="1" x14ac:dyDescent="0.2">
      <c r="B2211" s="199"/>
      <c r="C2211" s="199"/>
      <c r="D2211" s="201"/>
    </row>
    <row r="2212" spans="2:4" s="202" customFormat="1" x14ac:dyDescent="0.2">
      <c r="B2212" s="199"/>
      <c r="C2212" s="199"/>
      <c r="D2212" s="201"/>
    </row>
    <row r="2213" spans="2:4" s="202" customFormat="1" x14ac:dyDescent="0.2">
      <c r="B2213" s="199"/>
      <c r="C2213" s="199"/>
      <c r="D2213" s="201"/>
    </row>
    <row r="2214" spans="2:4" s="202" customFormat="1" x14ac:dyDescent="0.2">
      <c r="B2214" s="199"/>
      <c r="C2214" s="199"/>
      <c r="D2214" s="201"/>
    </row>
    <row r="2215" spans="2:4" s="202" customFormat="1" x14ac:dyDescent="0.2">
      <c r="B2215" s="199"/>
      <c r="C2215" s="199"/>
      <c r="D2215" s="201"/>
    </row>
    <row r="2216" spans="2:4" s="202" customFormat="1" x14ac:dyDescent="0.2">
      <c r="B2216" s="199"/>
      <c r="C2216" s="199"/>
      <c r="D2216" s="201"/>
    </row>
    <row r="2217" spans="2:4" s="202" customFormat="1" x14ac:dyDescent="0.2">
      <c r="B2217" s="199"/>
      <c r="C2217" s="199"/>
      <c r="D2217" s="201"/>
    </row>
    <row r="2218" spans="2:4" s="202" customFormat="1" x14ac:dyDescent="0.2">
      <c r="B2218" s="199"/>
      <c r="C2218" s="199"/>
      <c r="D2218" s="201"/>
    </row>
    <row r="2219" spans="2:4" s="202" customFormat="1" x14ac:dyDescent="0.2">
      <c r="B2219" s="199"/>
      <c r="C2219" s="199"/>
      <c r="D2219" s="201"/>
    </row>
    <row r="2220" spans="2:4" s="202" customFormat="1" x14ac:dyDescent="0.2">
      <c r="B2220" s="199"/>
      <c r="C2220" s="199"/>
      <c r="D2220" s="201"/>
    </row>
    <row r="2221" spans="2:4" s="202" customFormat="1" x14ac:dyDescent="0.2">
      <c r="B2221" s="199"/>
      <c r="C2221" s="199"/>
      <c r="D2221" s="201"/>
    </row>
    <row r="2222" spans="2:4" s="202" customFormat="1" x14ac:dyDescent="0.2">
      <c r="B2222" s="199"/>
      <c r="C2222" s="199"/>
      <c r="D2222" s="201"/>
    </row>
    <row r="2223" spans="2:4" s="202" customFormat="1" x14ac:dyDescent="0.2">
      <c r="B2223" s="199"/>
      <c r="C2223" s="199"/>
      <c r="D2223" s="201"/>
    </row>
    <row r="2224" spans="2:4" s="202" customFormat="1" x14ac:dyDescent="0.2">
      <c r="B2224" s="199"/>
      <c r="C2224" s="199"/>
      <c r="D2224" s="201"/>
    </row>
    <row r="2225" spans="2:4" s="202" customFormat="1" x14ac:dyDescent="0.2">
      <c r="B2225" s="199"/>
      <c r="C2225" s="199"/>
      <c r="D2225" s="201"/>
    </row>
    <row r="2226" spans="2:4" s="202" customFormat="1" x14ac:dyDescent="0.2">
      <c r="B2226" s="199"/>
      <c r="C2226" s="199"/>
      <c r="D2226" s="201"/>
    </row>
    <row r="2227" spans="2:4" s="202" customFormat="1" x14ac:dyDescent="0.2">
      <c r="B2227" s="199"/>
      <c r="C2227" s="199"/>
      <c r="D2227" s="201"/>
    </row>
    <row r="2228" spans="2:4" s="202" customFormat="1" x14ac:dyDescent="0.2">
      <c r="B2228" s="199"/>
      <c r="C2228" s="199"/>
      <c r="D2228" s="201"/>
    </row>
    <row r="2229" spans="2:4" s="202" customFormat="1" x14ac:dyDescent="0.2">
      <c r="B2229" s="199"/>
      <c r="C2229" s="199"/>
      <c r="D2229" s="201"/>
    </row>
    <row r="2230" spans="2:4" s="202" customFormat="1" x14ac:dyDescent="0.2">
      <c r="B2230" s="199"/>
      <c r="C2230" s="199"/>
      <c r="D2230" s="201"/>
    </row>
    <row r="2231" spans="2:4" s="202" customFormat="1" x14ac:dyDescent="0.2">
      <c r="B2231" s="199"/>
      <c r="C2231" s="199"/>
      <c r="D2231" s="201"/>
    </row>
    <row r="2232" spans="2:4" s="202" customFormat="1" x14ac:dyDescent="0.2">
      <c r="B2232" s="199"/>
      <c r="C2232" s="199"/>
      <c r="D2232" s="201"/>
    </row>
    <row r="2233" spans="2:4" s="202" customFormat="1" x14ac:dyDescent="0.2">
      <c r="B2233" s="199"/>
      <c r="C2233" s="199"/>
      <c r="D2233" s="201"/>
    </row>
    <row r="2234" spans="2:4" s="202" customFormat="1" x14ac:dyDescent="0.2">
      <c r="B2234" s="199"/>
      <c r="C2234" s="199"/>
      <c r="D2234" s="201"/>
    </row>
    <row r="2235" spans="2:4" s="202" customFormat="1" x14ac:dyDescent="0.2">
      <c r="B2235" s="199"/>
      <c r="C2235" s="199"/>
      <c r="D2235" s="201"/>
    </row>
    <row r="2236" spans="2:4" s="202" customFormat="1" x14ac:dyDescent="0.2">
      <c r="B2236" s="199"/>
      <c r="C2236" s="199"/>
      <c r="D2236" s="201"/>
    </row>
    <row r="2237" spans="2:4" s="202" customFormat="1" x14ac:dyDescent="0.2">
      <c r="B2237" s="199"/>
      <c r="C2237" s="199"/>
      <c r="D2237" s="201"/>
    </row>
    <row r="2238" spans="2:4" s="202" customFormat="1" x14ac:dyDescent="0.2">
      <c r="B2238" s="199"/>
      <c r="C2238" s="199"/>
      <c r="D2238" s="201"/>
    </row>
    <row r="2239" spans="2:4" s="202" customFormat="1" x14ac:dyDescent="0.2">
      <c r="B2239" s="199"/>
      <c r="C2239" s="199"/>
      <c r="D2239" s="201"/>
    </row>
    <row r="2240" spans="2:4" s="202" customFormat="1" x14ac:dyDescent="0.2">
      <c r="B2240" s="199"/>
      <c r="C2240" s="199"/>
      <c r="D2240" s="201"/>
    </row>
    <row r="2241" spans="2:4" s="202" customFormat="1" x14ac:dyDescent="0.2">
      <c r="B2241" s="199"/>
      <c r="C2241" s="199"/>
      <c r="D2241" s="201"/>
    </row>
    <row r="2242" spans="2:4" s="202" customFormat="1" x14ac:dyDescent="0.2">
      <c r="B2242" s="199"/>
      <c r="C2242" s="199"/>
      <c r="D2242" s="201"/>
    </row>
    <row r="2243" spans="2:4" s="202" customFormat="1" x14ac:dyDescent="0.2">
      <c r="B2243" s="199"/>
      <c r="C2243" s="199"/>
      <c r="D2243" s="201"/>
    </row>
    <row r="2244" spans="2:4" s="202" customFormat="1" x14ac:dyDescent="0.2">
      <c r="B2244" s="199"/>
      <c r="C2244" s="199"/>
      <c r="D2244" s="201"/>
    </row>
    <row r="2245" spans="2:4" s="202" customFormat="1" x14ac:dyDescent="0.2">
      <c r="B2245" s="199"/>
      <c r="C2245" s="199"/>
      <c r="D2245" s="201"/>
    </row>
    <row r="2246" spans="2:4" s="202" customFormat="1" x14ac:dyDescent="0.2">
      <c r="B2246" s="199"/>
      <c r="C2246" s="199"/>
      <c r="D2246" s="201"/>
    </row>
    <row r="2247" spans="2:4" s="202" customFormat="1" x14ac:dyDescent="0.2">
      <c r="B2247" s="199"/>
      <c r="C2247" s="199"/>
      <c r="D2247" s="201"/>
    </row>
    <row r="2248" spans="2:4" s="202" customFormat="1" x14ac:dyDescent="0.2">
      <c r="B2248" s="199"/>
      <c r="C2248" s="199"/>
      <c r="D2248" s="201"/>
    </row>
    <row r="2249" spans="2:4" s="202" customFormat="1" x14ac:dyDescent="0.2">
      <c r="B2249" s="199"/>
      <c r="C2249" s="199"/>
      <c r="D2249" s="201"/>
    </row>
    <row r="2250" spans="2:4" s="202" customFormat="1" x14ac:dyDescent="0.2">
      <c r="B2250" s="199"/>
      <c r="C2250" s="199"/>
      <c r="D2250" s="201"/>
    </row>
    <row r="2251" spans="2:4" s="202" customFormat="1" x14ac:dyDescent="0.2">
      <c r="B2251" s="199"/>
      <c r="C2251" s="199"/>
      <c r="D2251" s="201"/>
    </row>
    <row r="2252" spans="2:4" s="202" customFormat="1" x14ac:dyDescent="0.2">
      <c r="B2252" s="199"/>
      <c r="C2252" s="199"/>
      <c r="D2252" s="201"/>
    </row>
    <row r="2253" spans="2:4" s="202" customFormat="1" x14ac:dyDescent="0.2">
      <c r="B2253" s="199"/>
      <c r="C2253" s="199"/>
      <c r="D2253" s="201"/>
    </row>
    <row r="2254" spans="2:4" s="202" customFormat="1" x14ac:dyDescent="0.2">
      <c r="B2254" s="199"/>
      <c r="C2254" s="199"/>
      <c r="D2254" s="201"/>
    </row>
    <row r="2255" spans="2:4" s="202" customFormat="1" x14ac:dyDescent="0.2">
      <c r="B2255" s="199"/>
      <c r="C2255" s="199"/>
      <c r="D2255" s="201"/>
    </row>
    <row r="2256" spans="2:4" s="202" customFormat="1" x14ac:dyDescent="0.2">
      <c r="B2256" s="199"/>
      <c r="C2256" s="199"/>
      <c r="D2256" s="201"/>
    </row>
    <row r="2257" spans="2:4" s="202" customFormat="1" x14ac:dyDescent="0.2">
      <c r="B2257" s="199"/>
      <c r="C2257" s="199"/>
      <c r="D2257" s="201"/>
    </row>
    <row r="2258" spans="2:4" s="202" customFormat="1" x14ac:dyDescent="0.2">
      <c r="B2258" s="199"/>
      <c r="C2258" s="199"/>
      <c r="D2258" s="201"/>
    </row>
    <row r="2259" spans="2:4" s="202" customFormat="1" x14ac:dyDescent="0.2">
      <c r="B2259" s="199"/>
      <c r="C2259" s="199"/>
      <c r="D2259" s="201"/>
    </row>
    <row r="2260" spans="2:4" s="202" customFormat="1" x14ac:dyDescent="0.2">
      <c r="B2260" s="199"/>
      <c r="C2260" s="199"/>
      <c r="D2260" s="201"/>
    </row>
    <row r="2261" spans="2:4" s="202" customFormat="1" x14ac:dyDescent="0.2">
      <c r="B2261" s="199"/>
      <c r="C2261" s="199"/>
      <c r="D2261" s="201"/>
    </row>
    <row r="2262" spans="2:4" s="202" customFormat="1" x14ac:dyDescent="0.2">
      <c r="B2262" s="199"/>
      <c r="C2262" s="199"/>
      <c r="D2262" s="201"/>
    </row>
    <row r="2263" spans="2:4" s="202" customFormat="1" x14ac:dyDescent="0.2">
      <c r="B2263" s="199"/>
      <c r="C2263" s="199"/>
      <c r="D2263" s="201"/>
    </row>
    <row r="2264" spans="2:4" s="202" customFormat="1" x14ac:dyDescent="0.2">
      <c r="B2264" s="199"/>
      <c r="C2264" s="199"/>
      <c r="D2264" s="201"/>
    </row>
    <row r="2265" spans="2:4" s="202" customFormat="1" x14ac:dyDescent="0.2">
      <c r="B2265" s="199"/>
      <c r="C2265" s="199"/>
      <c r="D2265" s="201"/>
    </row>
    <row r="2266" spans="2:4" s="202" customFormat="1" x14ac:dyDescent="0.2">
      <c r="B2266" s="199"/>
      <c r="C2266" s="199"/>
      <c r="D2266" s="201"/>
    </row>
    <row r="2267" spans="2:4" s="202" customFormat="1" x14ac:dyDescent="0.2">
      <c r="B2267" s="199"/>
      <c r="C2267" s="199"/>
      <c r="D2267" s="201"/>
    </row>
    <row r="2268" spans="2:4" s="202" customFormat="1" x14ac:dyDescent="0.2">
      <c r="B2268" s="199"/>
      <c r="C2268" s="199"/>
      <c r="D2268" s="201"/>
    </row>
    <row r="2269" spans="2:4" s="202" customFormat="1" x14ac:dyDescent="0.2">
      <c r="B2269" s="199"/>
      <c r="C2269" s="199"/>
      <c r="D2269" s="201"/>
    </row>
    <row r="2270" spans="2:4" s="202" customFormat="1" x14ac:dyDescent="0.2">
      <c r="B2270" s="199"/>
      <c r="C2270" s="199"/>
      <c r="D2270" s="201"/>
    </row>
    <row r="2271" spans="2:4" s="202" customFormat="1" x14ac:dyDescent="0.2">
      <c r="B2271" s="199"/>
      <c r="C2271" s="199"/>
      <c r="D2271" s="201"/>
    </row>
    <row r="2272" spans="2:4" s="202" customFormat="1" x14ac:dyDescent="0.2">
      <c r="B2272" s="199"/>
      <c r="C2272" s="199"/>
      <c r="D2272" s="201"/>
    </row>
    <row r="2273" spans="2:4" s="202" customFormat="1" x14ac:dyDescent="0.2">
      <c r="B2273" s="199"/>
      <c r="C2273" s="199"/>
      <c r="D2273" s="201"/>
    </row>
    <row r="2274" spans="2:4" s="202" customFormat="1" x14ac:dyDescent="0.2">
      <c r="B2274" s="199"/>
      <c r="C2274" s="199"/>
      <c r="D2274" s="201"/>
    </row>
    <row r="2275" spans="2:4" s="202" customFormat="1" x14ac:dyDescent="0.2">
      <c r="B2275" s="199"/>
      <c r="C2275" s="199"/>
      <c r="D2275" s="201"/>
    </row>
    <row r="2276" spans="2:4" s="202" customFormat="1" x14ac:dyDescent="0.2">
      <c r="B2276" s="199"/>
      <c r="C2276" s="199"/>
      <c r="D2276" s="201"/>
    </row>
    <row r="2277" spans="2:4" s="202" customFormat="1" x14ac:dyDescent="0.2">
      <c r="B2277" s="199"/>
      <c r="C2277" s="199"/>
      <c r="D2277" s="201"/>
    </row>
    <row r="2278" spans="2:4" s="202" customFormat="1" x14ac:dyDescent="0.2">
      <c r="B2278" s="199"/>
      <c r="C2278" s="199"/>
      <c r="D2278" s="201"/>
    </row>
    <row r="2279" spans="2:4" s="202" customFormat="1" x14ac:dyDescent="0.2">
      <c r="B2279" s="199"/>
      <c r="C2279" s="199"/>
      <c r="D2279" s="201"/>
    </row>
    <row r="2280" spans="2:4" s="202" customFormat="1" x14ac:dyDescent="0.2">
      <c r="B2280" s="199"/>
      <c r="C2280" s="199"/>
      <c r="D2280" s="201"/>
    </row>
    <row r="2281" spans="2:4" s="202" customFormat="1" x14ac:dyDescent="0.2">
      <c r="B2281" s="199"/>
      <c r="C2281" s="199"/>
      <c r="D2281" s="201"/>
    </row>
    <row r="2282" spans="2:4" s="202" customFormat="1" x14ac:dyDescent="0.2">
      <c r="B2282" s="199"/>
      <c r="C2282" s="199"/>
      <c r="D2282" s="201"/>
    </row>
    <row r="2283" spans="2:4" s="202" customFormat="1" x14ac:dyDescent="0.2">
      <c r="B2283" s="199"/>
      <c r="C2283" s="199"/>
      <c r="D2283" s="201"/>
    </row>
    <row r="2284" spans="2:4" s="202" customFormat="1" x14ac:dyDescent="0.2">
      <c r="B2284" s="199"/>
      <c r="C2284" s="199"/>
      <c r="D2284" s="201"/>
    </row>
    <row r="2285" spans="2:4" s="202" customFormat="1" x14ac:dyDescent="0.2">
      <c r="B2285" s="199"/>
      <c r="C2285" s="199"/>
      <c r="D2285" s="201"/>
    </row>
    <row r="2286" spans="2:4" s="202" customFormat="1" x14ac:dyDescent="0.2">
      <c r="B2286" s="199"/>
      <c r="C2286" s="199"/>
      <c r="D2286" s="201"/>
    </row>
    <row r="2287" spans="2:4" s="202" customFormat="1" x14ac:dyDescent="0.2">
      <c r="B2287" s="199"/>
      <c r="C2287" s="199"/>
      <c r="D2287" s="201"/>
    </row>
    <row r="2288" spans="2:4" s="202" customFormat="1" x14ac:dyDescent="0.2">
      <c r="B2288" s="199"/>
      <c r="C2288" s="199"/>
      <c r="D2288" s="201"/>
    </row>
    <row r="2289" spans="2:4" s="202" customFormat="1" x14ac:dyDescent="0.2">
      <c r="B2289" s="199"/>
      <c r="C2289" s="199"/>
      <c r="D2289" s="201"/>
    </row>
    <row r="2290" spans="2:4" s="202" customFormat="1" x14ac:dyDescent="0.2">
      <c r="B2290" s="199"/>
      <c r="C2290" s="199"/>
      <c r="D2290" s="201"/>
    </row>
    <row r="2291" spans="2:4" s="202" customFormat="1" x14ac:dyDescent="0.2">
      <c r="B2291" s="199"/>
      <c r="C2291" s="199"/>
      <c r="D2291" s="201"/>
    </row>
    <row r="2292" spans="2:4" s="202" customFormat="1" x14ac:dyDescent="0.2">
      <c r="B2292" s="199"/>
      <c r="C2292" s="199"/>
      <c r="D2292" s="201"/>
    </row>
    <row r="2293" spans="2:4" s="202" customFormat="1" x14ac:dyDescent="0.2">
      <c r="B2293" s="199"/>
      <c r="C2293" s="199"/>
      <c r="D2293" s="201"/>
    </row>
    <row r="2294" spans="2:4" s="202" customFormat="1" x14ac:dyDescent="0.2">
      <c r="B2294" s="199"/>
      <c r="C2294" s="199"/>
      <c r="D2294" s="201"/>
    </row>
    <row r="2295" spans="2:4" s="202" customFormat="1" x14ac:dyDescent="0.2">
      <c r="B2295" s="199"/>
      <c r="C2295" s="199"/>
      <c r="D2295" s="201"/>
    </row>
    <row r="2296" spans="2:4" s="202" customFormat="1" x14ac:dyDescent="0.2">
      <c r="B2296" s="199"/>
      <c r="C2296" s="199"/>
      <c r="D2296" s="201"/>
    </row>
    <row r="2297" spans="2:4" s="202" customFormat="1" x14ac:dyDescent="0.2">
      <c r="B2297" s="199"/>
      <c r="C2297" s="199"/>
      <c r="D2297" s="201"/>
    </row>
    <row r="2298" spans="2:4" s="202" customFormat="1" x14ac:dyDescent="0.2">
      <c r="B2298" s="199"/>
      <c r="C2298" s="199"/>
      <c r="D2298" s="201"/>
    </row>
    <row r="2299" spans="2:4" s="202" customFormat="1" x14ac:dyDescent="0.2">
      <c r="B2299" s="199"/>
      <c r="C2299" s="199"/>
      <c r="D2299" s="201"/>
    </row>
    <row r="2300" spans="2:4" s="202" customFormat="1" x14ac:dyDescent="0.2">
      <c r="B2300" s="199"/>
      <c r="C2300" s="199"/>
      <c r="D2300" s="201"/>
    </row>
    <row r="2301" spans="2:4" s="202" customFormat="1" x14ac:dyDescent="0.2">
      <c r="B2301" s="199"/>
      <c r="C2301" s="199"/>
      <c r="D2301" s="201"/>
    </row>
    <row r="2302" spans="2:4" s="202" customFormat="1" x14ac:dyDescent="0.2">
      <c r="B2302" s="199"/>
      <c r="C2302" s="199"/>
      <c r="D2302" s="201"/>
    </row>
    <row r="2303" spans="2:4" s="202" customFormat="1" x14ac:dyDescent="0.2">
      <c r="B2303" s="199"/>
      <c r="C2303" s="199"/>
      <c r="D2303" s="201"/>
    </row>
    <row r="2304" spans="2:4" s="202" customFormat="1" x14ac:dyDescent="0.2">
      <c r="B2304" s="199"/>
      <c r="C2304" s="199"/>
      <c r="D2304" s="201"/>
    </row>
    <row r="2305" spans="2:4" s="202" customFormat="1" x14ac:dyDescent="0.2">
      <c r="B2305" s="199"/>
      <c r="C2305" s="199"/>
      <c r="D2305" s="201"/>
    </row>
    <row r="2306" spans="2:4" s="202" customFormat="1" x14ac:dyDescent="0.2">
      <c r="B2306" s="199"/>
      <c r="C2306" s="199"/>
      <c r="D2306" s="201"/>
    </row>
    <row r="2307" spans="2:4" s="202" customFormat="1" x14ac:dyDescent="0.2">
      <c r="B2307" s="199"/>
      <c r="C2307" s="199"/>
      <c r="D2307" s="201"/>
    </row>
    <row r="2308" spans="2:4" s="202" customFormat="1" x14ac:dyDescent="0.2">
      <c r="B2308" s="199"/>
      <c r="C2308" s="199"/>
      <c r="D2308" s="201"/>
    </row>
    <row r="2309" spans="2:4" s="202" customFormat="1" x14ac:dyDescent="0.2">
      <c r="B2309" s="199"/>
      <c r="C2309" s="199"/>
      <c r="D2309" s="201"/>
    </row>
    <row r="2310" spans="2:4" s="202" customFormat="1" x14ac:dyDescent="0.2">
      <c r="B2310" s="199"/>
      <c r="C2310" s="199"/>
      <c r="D2310" s="201"/>
    </row>
    <row r="2311" spans="2:4" s="202" customFormat="1" x14ac:dyDescent="0.2">
      <c r="B2311" s="199"/>
      <c r="C2311" s="199"/>
      <c r="D2311" s="201"/>
    </row>
    <row r="2312" spans="2:4" s="202" customFormat="1" x14ac:dyDescent="0.2">
      <c r="B2312" s="199"/>
      <c r="C2312" s="199"/>
      <c r="D2312" s="201"/>
    </row>
    <row r="2313" spans="2:4" s="202" customFormat="1" x14ac:dyDescent="0.2">
      <c r="B2313" s="199"/>
      <c r="C2313" s="199"/>
      <c r="D2313" s="201"/>
    </row>
    <row r="2314" spans="2:4" s="202" customFormat="1" x14ac:dyDescent="0.2">
      <c r="B2314" s="199"/>
      <c r="C2314" s="199"/>
      <c r="D2314" s="201"/>
    </row>
    <row r="2315" spans="2:4" s="202" customFormat="1" x14ac:dyDescent="0.2">
      <c r="B2315" s="199"/>
      <c r="C2315" s="199"/>
      <c r="D2315" s="201"/>
    </row>
    <row r="2316" spans="2:4" s="202" customFormat="1" x14ac:dyDescent="0.2">
      <c r="B2316" s="199"/>
      <c r="C2316" s="199"/>
      <c r="D2316" s="201"/>
    </row>
    <row r="2317" spans="2:4" s="202" customFormat="1" x14ac:dyDescent="0.2">
      <c r="B2317" s="199"/>
      <c r="C2317" s="199"/>
      <c r="D2317" s="201"/>
    </row>
    <row r="2318" spans="2:4" s="202" customFormat="1" x14ac:dyDescent="0.2">
      <c r="B2318" s="199"/>
      <c r="C2318" s="199"/>
      <c r="D2318" s="201"/>
    </row>
    <row r="2319" spans="2:4" s="202" customFormat="1" x14ac:dyDescent="0.2">
      <c r="B2319" s="199"/>
      <c r="C2319" s="199"/>
      <c r="D2319" s="201"/>
    </row>
    <row r="2320" spans="2:4" s="202" customFormat="1" x14ac:dyDescent="0.2">
      <c r="B2320" s="199"/>
      <c r="C2320" s="199"/>
      <c r="D2320" s="201"/>
    </row>
    <row r="2321" spans="2:4" s="202" customFormat="1" x14ac:dyDescent="0.2">
      <c r="B2321" s="199"/>
      <c r="C2321" s="199"/>
      <c r="D2321" s="201"/>
    </row>
    <row r="2322" spans="2:4" s="202" customFormat="1" x14ac:dyDescent="0.2">
      <c r="B2322" s="199"/>
      <c r="C2322" s="199"/>
      <c r="D2322" s="201"/>
    </row>
    <row r="2323" spans="2:4" s="202" customFormat="1" x14ac:dyDescent="0.2">
      <c r="B2323" s="199"/>
      <c r="C2323" s="199"/>
      <c r="D2323" s="201"/>
    </row>
    <row r="2324" spans="2:4" s="202" customFormat="1" x14ac:dyDescent="0.2">
      <c r="B2324" s="199"/>
      <c r="C2324" s="199"/>
      <c r="D2324" s="201"/>
    </row>
    <row r="2325" spans="2:4" s="202" customFormat="1" x14ac:dyDescent="0.2">
      <c r="B2325" s="199"/>
      <c r="C2325" s="199"/>
      <c r="D2325" s="201"/>
    </row>
    <row r="2326" spans="2:4" s="202" customFormat="1" x14ac:dyDescent="0.2">
      <c r="B2326" s="199"/>
      <c r="C2326" s="199"/>
      <c r="D2326" s="201"/>
    </row>
    <row r="2327" spans="2:4" s="202" customFormat="1" x14ac:dyDescent="0.2">
      <c r="B2327" s="199"/>
      <c r="C2327" s="199"/>
      <c r="D2327" s="201"/>
    </row>
    <row r="2328" spans="2:4" s="202" customFormat="1" x14ac:dyDescent="0.2">
      <c r="B2328" s="199"/>
      <c r="C2328" s="199"/>
      <c r="D2328" s="201"/>
    </row>
    <row r="2329" spans="2:4" s="202" customFormat="1" x14ac:dyDescent="0.2">
      <c r="B2329" s="199"/>
      <c r="C2329" s="199"/>
      <c r="D2329" s="201"/>
    </row>
    <row r="2330" spans="2:4" s="202" customFormat="1" x14ac:dyDescent="0.2">
      <c r="B2330" s="199"/>
      <c r="C2330" s="199"/>
      <c r="D2330" s="201"/>
    </row>
    <row r="2331" spans="2:4" s="202" customFormat="1" x14ac:dyDescent="0.2">
      <c r="B2331" s="199"/>
      <c r="C2331" s="199"/>
      <c r="D2331" s="201"/>
    </row>
    <row r="2332" spans="2:4" s="202" customFormat="1" x14ac:dyDescent="0.2">
      <c r="B2332" s="199"/>
      <c r="C2332" s="199"/>
      <c r="D2332" s="201"/>
    </row>
    <row r="2333" spans="2:4" s="202" customFormat="1" x14ac:dyDescent="0.2">
      <c r="B2333" s="199"/>
      <c r="C2333" s="199"/>
      <c r="D2333" s="201"/>
    </row>
    <row r="2334" spans="2:4" s="202" customFormat="1" x14ac:dyDescent="0.2">
      <c r="B2334" s="199"/>
      <c r="C2334" s="199"/>
      <c r="D2334" s="201"/>
    </row>
    <row r="2335" spans="2:4" s="202" customFormat="1" x14ac:dyDescent="0.2">
      <c r="B2335" s="199"/>
      <c r="C2335" s="199"/>
      <c r="D2335" s="201"/>
    </row>
    <row r="2336" spans="2:4" s="202" customFormat="1" x14ac:dyDescent="0.2">
      <c r="B2336" s="199"/>
      <c r="C2336" s="199"/>
      <c r="D2336" s="201"/>
    </row>
    <row r="2337" spans="2:4" s="202" customFormat="1" x14ac:dyDescent="0.2">
      <c r="B2337" s="199"/>
      <c r="C2337" s="199"/>
      <c r="D2337" s="201"/>
    </row>
    <row r="2338" spans="2:4" s="202" customFormat="1" x14ac:dyDescent="0.2">
      <c r="B2338" s="199"/>
      <c r="C2338" s="199"/>
      <c r="D2338" s="201"/>
    </row>
    <row r="2339" spans="2:4" s="202" customFormat="1" x14ac:dyDescent="0.2">
      <c r="B2339" s="199"/>
      <c r="C2339" s="199"/>
      <c r="D2339" s="201"/>
    </row>
    <row r="2340" spans="2:4" s="202" customFormat="1" x14ac:dyDescent="0.2">
      <c r="B2340" s="199"/>
      <c r="C2340" s="199"/>
      <c r="D2340" s="201"/>
    </row>
    <row r="2341" spans="2:4" s="202" customFormat="1" x14ac:dyDescent="0.2">
      <c r="B2341" s="199"/>
      <c r="C2341" s="199"/>
      <c r="D2341" s="201"/>
    </row>
    <row r="2342" spans="2:4" s="202" customFormat="1" x14ac:dyDescent="0.2">
      <c r="B2342" s="199"/>
      <c r="C2342" s="199"/>
      <c r="D2342" s="201"/>
    </row>
    <row r="2343" spans="2:4" s="202" customFormat="1" x14ac:dyDescent="0.2">
      <c r="B2343" s="199"/>
      <c r="C2343" s="199"/>
      <c r="D2343" s="201"/>
    </row>
    <row r="2344" spans="2:4" s="202" customFormat="1" x14ac:dyDescent="0.2">
      <c r="B2344" s="199"/>
      <c r="C2344" s="199"/>
      <c r="D2344" s="201"/>
    </row>
    <row r="2345" spans="2:4" s="202" customFormat="1" x14ac:dyDescent="0.2">
      <c r="B2345" s="199"/>
      <c r="C2345" s="199"/>
      <c r="D2345" s="201"/>
    </row>
    <row r="2346" spans="2:4" s="202" customFormat="1" x14ac:dyDescent="0.2">
      <c r="B2346" s="199"/>
      <c r="C2346" s="199"/>
      <c r="D2346" s="201"/>
    </row>
    <row r="2347" spans="2:4" s="202" customFormat="1" x14ac:dyDescent="0.2">
      <c r="B2347" s="199"/>
      <c r="C2347" s="199"/>
      <c r="D2347" s="201"/>
    </row>
    <row r="2348" spans="2:4" s="202" customFormat="1" x14ac:dyDescent="0.2">
      <c r="B2348" s="199"/>
      <c r="C2348" s="199"/>
      <c r="D2348" s="201"/>
    </row>
    <row r="2349" spans="2:4" s="202" customFormat="1" x14ac:dyDescent="0.2">
      <c r="B2349" s="199"/>
      <c r="C2349" s="199"/>
      <c r="D2349" s="201"/>
    </row>
    <row r="2350" spans="2:4" s="202" customFormat="1" x14ac:dyDescent="0.2">
      <c r="B2350" s="199"/>
      <c r="C2350" s="199"/>
      <c r="D2350" s="201"/>
    </row>
    <row r="2351" spans="2:4" s="202" customFormat="1" x14ac:dyDescent="0.2">
      <c r="B2351" s="199"/>
      <c r="C2351" s="199"/>
      <c r="D2351" s="201"/>
    </row>
    <row r="2352" spans="2:4" s="202" customFormat="1" x14ac:dyDescent="0.2">
      <c r="B2352" s="199"/>
      <c r="C2352" s="199"/>
      <c r="D2352" s="201"/>
    </row>
    <row r="2353" spans="2:4" s="202" customFormat="1" x14ac:dyDescent="0.2">
      <c r="B2353" s="199"/>
      <c r="C2353" s="199"/>
      <c r="D2353" s="201"/>
    </row>
    <row r="2354" spans="2:4" s="202" customFormat="1" x14ac:dyDescent="0.2">
      <c r="B2354" s="199"/>
      <c r="C2354" s="199"/>
      <c r="D2354" s="201"/>
    </row>
    <row r="2355" spans="2:4" s="202" customFormat="1" x14ac:dyDescent="0.2">
      <c r="B2355" s="199"/>
      <c r="C2355" s="199"/>
      <c r="D2355" s="201"/>
    </row>
    <row r="2356" spans="2:4" s="202" customFormat="1" x14ac:dyDescent="0.2">
      <c r="B2356" s="199"/>
      <c r="C2356" s="199"/>
      <c r="D2356" s="201"/>
    </row>
    <row r="2357" spans="2:4" s="202" customFormat="1" x14ac:dyDescent="0.2">
      <c r="B2357" s="199"/>
      <c r="C2357" s="199"/>
      <c r="D2357" s="201"/>
    </row>
    <row r="2358" spans="2:4" s="202" customFormat="1" x14ac:dyDescent="0.2">
      <c r="B2358" s="199"/>
      <c r="C2358" s="199"/>
      <c r="D2358" s="201"/>
    </row>
    <row r="2359" spans="2:4" s="202" customFormat="1" x14ac:dyDescent="0.2">
      <c r="B2359" s="199"/>
      <c r="C2359" s="199"/>
      <c r="D2359" s="201"/>
    </row>
    <row r="2360" spans="2:4" s="202" customFormat="1" x14ac:dyDescent="0.2">
      <c r="B2360" s="199"/>
      <c r="C2360" s="199"/>
      <c r="D2360" s="201"/>
    </row>
    <row r="2361" spans="2:4" s="202" customFormat="1" x14ac:dyDescent="0.2">
      <c r="B2361" s="199"/>
      <c r="C2361" s="199"/>
      <c r="D2361" s="201"/>
    </row>
    <row r="2362" spans="2:4" s="202" customFormat="1" x14ac:dyDescent="0.2">
      <c r="B2362" s="199"/>
      <c r="C2362" s="199"/>
      <c r="D2362" s="201"/>
    </row>
    <row r="2363" spans="2:4" s="202" customFormat="1" x14ac:dyDescent="0.2">
      <c r="B2363" s="199"/>
      <c r="C2363" s="199"/>
      <c r="D2363" s="201"/>
    </row>
    <row r="2364" spans="2:4" s="202" customFormat="1" x14ac:dyDescent="0.2">
      <c r="B2364" s="199"/>
      <c r="C2364" s="199"/>
      <c r="D2364" s="201"/>
    </row>
    <row r="2365" spans="2:4" s="202" customFormat="1" x14ac:dyDescent="0.2">
      <c r="B2365" s="199"/>
      <c r="C2365" s="199"/>
      <c r="D2365" s="201"/>
    </row>
    <row r="2366" spans="2:4" s="202" customFormat="1" x14ac:dyDescent="0.2">
      <c r="B2366" s="199"/>
      <c r="C2366" s="199"/>
      <c r="D2366" s="201"/>
    </row>
    <row r="2367" spans="2:4" s="202" customFormat="1" x14ac:dyDescent="0.2">
      <c r="B2367" s="199"/>
      <c r="C2367" s="199"/>
      <c r="D2367" s="201"/>
    </row>
    <row r="2368" spans="2:4" s="202" customFormat="1" x14ac:dyDescent="0.2">
      <c r="B2368" s="199"/>
      <c r="C2368" s="199"/>
      <c r="D2368" s="201"/>
    </row>
    <row r="2369" spans="2:4" s="202" customFormat="1" x14ac:dyDescent="0.2">
      <c r="B2369" s="199"/>
      <c r="C2369" s="199"/>
      <c r="D2369" s="201"/>
    </row>
    <row r="2370" spans="2:4" s="202" customFormat="1" x14ac:dyDescent="0.2">
      <c r="B2370" s="199"/>
      <c r="C2370" s="199"/>
      <c r="D2370" s="201"/>
    </row>
    <row r="2371" spans="2:4" s="202" customFormat="1" x14ac:dyDescent="0.2">
      <c r="B2371" s="199"/>
      <c r="C2371" s="199"/>
      <c r="D2371" s="201"/>
    </row>
    <row r="2372" spans="2:4" s="202" customFormat="1" x14ac:dyDescent="0.2">
      <c r="B2372" s="199"/>
      <c r="C2372" s="199"/>
      <c r="D2372" s="201"/>
    </row>
    <row r="2373" spans="2:4" s="202" customFormat="1" x14ac:dyDescent="0.2">
      <c r="B2373" s="199"/>
      <c r="C2373" s="199"/>
      <c r="D2373" s="201"/>
    </row>
    <row r="2374" spans="2:4" s="202" customFormat="1" x14ac:dyDescent="0.2">
      <c r="B2374" s="199"/>
      <c r="C2374" s="199"/>
      <c r="D2374" s="201"/>
    </row>
    <row r="2375" spans="2:4" s="202" customFormat="1" x14ac:dyDescent="0.2">
      <c r="B2375" s="199"/>
      <c r="C2375" s="199"/>
      <c r="D2375" s="201"/>
    </row>
    <row r="2376" spans="2:4" s="202" customFormat="1" x14ac:dyDescent="0.2">
      <c r="B2376" s="199"/>
      <c r="C2376" s="199"/>
      <c r="D2376" s="201"/>
    </row>
    <row r="2377" spans="2:4" s="202" customFormat="1" x14ac:dyDescent="0.2">
      <c r="B2377" s="199"/>
      <c r="C2377" s="199"/>
      <c r="D2377" s="201"/>
    </row>
    <row r="2378" spans="2:4" s="202" customFormat="1" x14ac:dyDescent="0.2">
      <c r="B2378" s="199"/>
      <c r="C2378" s="199"/>
      <c r="D2378" s="201"/>
    </row>
    <row r="2379" spans="2:4" s="202" customFormat="1" x14ac:dyDescent="0.2">
      <c r="B2379" s="199"/>
      <c r="C2379" s="199"/>
      <c r="D2379" s="201"/>
    </row>
    <row r="2380" spans="2:4" s="202" customFormat="1" x14ac:dyDescent="0.2">
      <c r="B2380" s="199"/>
      <c r="C2380" s="199"/>
      <c r="D2380" s="201"/>
    </row>
    <row r="2381" spans="2:4" s="202" customFormat="1" x14ac:dyDescent="0.2">
      <c r="B2381" s="199"/>
      <c r="C2381" s="199"/>
      <c r="D2381" s="201"/>
    </row>
    <row r="2382" spans="2:4" s="202" customFormat="1" x14ac:dyDescent="0.2">
      <c r="B2382" s="199"/>
      <c r="C2382" s="199"/>
      <c r="D2382" s="201"/>
    </row>
    <row r="2383" spans="2:4" s="202" customFormat="1" x14ac:dyDescent="0.2">
      <c r="B2383" s="199"/>
      <c r="C2383" s="199"/>
      <c r="D2383" s="201"/>
    </row>
    <row r="2384" spans="2:4" s="202" customFormat="1" x14ac:dyDescent="0.2">
      <c r="B2384" s="199"/>
      <c r="C2384" s="199"/>
      <c r="D2384" s="201"/>
    </row>
    <row r="2385" spans="2:4" s="202" customFormat="1" x14ac:dyDescent="0.2">
      <c r="B2385" s="199"/>
      <c r="C2385" s="199"/>
      <c r="D2385" s="201"/>
    </row>
    <row r="2386" spans="2:4" s="202" customFormat="1" x14ac:dyDescent="0.2">
      <c r="B2386" s="199"/>
      <c r="C2386" s="199"/>
      <c r="D2386" s="201"/>
    </row>
    <row r="2387" spans="2:4" s="202" customFormat="1" x14ac:dyDescent="0.2">
      <c r="B2387" s="199"/>
      <c r="C2387" s="199"/>
      <c r="D2387" s="201"/>
    </row>
    <row r="2388" spans="2:4" s="202" customFormat="1" x14ac:dyDescent="0.2">
      <c r="B2388" s="199"/>
      <c r="C2388" s="199"/>
      <c r="D2388" s="201"/>
    </row>
    <row r="2389" spans="2:4" s="202" customFormat="1" x14ac:dyDescent="0.2">
      <c r="B2389" s="199"/>
      <c r="C2389" s="199"/>
      <c r="D2389" s="201"/>
    </row>
    <row r="2390" spans="2:4" s="202" customFormat="1" x14ac:dyDescent="0.2">
      <c r="B2390" s="199"/>
      <c r="C2390" s="199"/>
      <c r="D2390" s="201"/>
    </row>
    <row r="2391" spans="2:4" s="202" customFormat="1" x14ac:dyDescent="0.2">
      <c r="B2391" s="199"/>
      <c r="C2391" s="199"/>
      <c r="D2391" s="201"/>
    </row>
    <row r="2392" spans="2:4" s="202" customFormat="1" x14ac:dyDescent="0.2">
      <c r="B2392" s="199"/>
      <c r="C2392" s="199"/>
      <c r="D2392" s="201"/>
    </row>
    <row r="2393" spans="2:4" s="202" customFormat="1" x14ac:dyDescent="0.2">
      <c r="B2393" s="199"/>
      <c r="C2393" s="199"/>
      <c r="D2393" s="201"/>
    </row>
    <row r="2394" spans="2:4" s="202" customFormat="1" x14ac:dyDescent="0.2">
      <c r="B2394" s="199"/>
      <c r="C2394" s="199"/>
      <c r="D2394" s="201"/>
    </row>
    <row r="2395" spans="2:4" s="202" customFormat="1" x14ac:dyDescent="0.2">
      <c r="B2395" s="199"/>
      <c r="C2395" s="199"/>
      <c r="D2395" s="201"/>
    </row>
    <row r="2396" spans="2:4" s="202" customFormat="1" x14ac:dyDescent="0.2">
      <c r="B2396" s="199"/>
      <c r="C2396" s="199"/>
      <c r="D2396" s="201"/>
    </row>
    <row r="2397" spans="2:4" s="202" customFormat="1" x14ac:dyDescent="0.2">
      <c r="B2397" s="199"/>
      <c r="C2397" s="199"/>
      <c r="D2397" s="201"/>
    </row>
    <row r="2398" spans="2:4" s="202" customFormat="1" x14ac:dyDescent="0.2">
      <c r="B2398" s="199"/>
      <c r="C2398" s="199"/>
      <c r="D2398" s="201"/>
    </row>
    <row r="2399" spans="2:4" s="202" customFormat="1" x14ac:dyDescent="0.2">
      <c r="B2399" s="199"/>
      <c r="C2399" s="199"/>
      <c r="D2399" s="201"/>
    </row>
    <row r="2400" spans="2:4" s="202" customFormat="1" x14ac:dyDescent="0.2">
      <c r="B2400" s="199"/>
      <c r="C2400" s="199"/>
      <c r="D2400" s="201"/>
    </row>
    <row r="2401" spans="2:4" s="202" customFormat="1" x14ac:dyDescent="0.2">
      <c r="B2401" s="199"/>
      <c r="C2401" s="199"/>
      <c r="D2401" s="201"/>
    </row>
    <row r="2402" spans="2:4" s="202" customFormat="1" x14ac:dyDescent="0.2">
      <c r="B2402" s="199"/>
      <c r="C2402" s="199"/>
      <c r="D2402" s="201"/>
    </row>
    <row r="2403" spans="2:4" s="202" customFormat="1" x14ac:dyDescent="0.2">
      <c r="B2403" s="199"/>
      <c r="C2403" s="199"/>
      <c r="D2403" s="201"/>
    </row>
    <row r="2404" spans="2:4" s="202" customFormat="1" x14ac:dyDescent="0.2">
      <c r="B2404" s="199"/>
      <c r="C2404" s="199"/>
      <c r="D2404" s="201"/>
    </row>
    <row r="2405" spans="2:4" s="202" customFormat="1" x14ac:dyDescent="0.2">
      <c r="B2405" s="199"/>
      <c r="C2405" s="199"/>
      <c r="D2405" s="201"/>
    </row>
    <row r="2406" spans="2:4" s="202" customFormat="1" x14ac:dyDescent="0.2">
      <c r="B2406" s="199"/>
      <c r="C2406" s="199"/>
      <c r="D2406" s="201"/>
    </row>
    <row r="2407" spans="2:4" s="202" customFormat="1" x14ac:dyDescent="0.2">
      <c r="B2407" s="199"/>
      <c r="C2407" s="199"/>
      <c r="D2407" s="201"/>
    </row>
    <row r="2408" spans="2:4" s="202" customFormat="1" x14ac:dyDescent="0.2">
      <c r="B2408" s="199"/>
      <c r="C2408" s="199"/>
      <c r="D2408" s="201"/>
    </row>
    <row r="2409" spans="2:4" s="202" customFormat="1" x14ac:dyDescent="0.2">
      <c r="B2409" s="199"/>
      <c r="C2409" s="199"/>
      <c r="D2409" s="201"/>
    </row>
    <row r="2410" spans="2:4" s="202" customFormat="1" x14ac:dyDescent="0.2">
      <c r="B2410" s="199"/>
      <c r="C2410" s="199"/>
      <c r="D2410" s="201"/>
    </row>
    <row r="2411" spans="2:4" s="202" customFormat="1" x14ac:dyDescent="0.2">
      <c r="B2411" s="199"/>
      <c r="C2411" s="199"/>
      <c r="D2411" s="201"/>
    </row>
    <row r="2412" spans="2:4" s="202" customFormat="1" x14ac:dyDescent="0.2">
      <c r="B2412" s="199"/>
      <c r="C2412" s="199"/>
      <c r="D2412" s="201"/>
    </row>
    <row r="2413" spans="2:4" s="202" customFormat="1" x14ac:dyDescent="0.2">
      <c r="B2413" s="199"/>
      <c r="C2413" s="199"/>
      <c r="D2413" s="201"/>
    </row>
    <row r="2414" spans="2:4" s="202" customFormat="1" x14ac:dyDescent="0.2">
      <c r="B2414" s="199"/>
      <c r="C2414" s="199"/>
      <c r="D2414" s="201"/>
    </row>
    <row r="2415" spans="2:4" s="202" customFormat="1" x14ac:dyDescent="0.2">
      <c r="B2415" s="199"/>
      <c r="C2415" s="199"/>
      <c r="D2415" s="201"/>
    </row>
    <row r="2416" spans="2:4" s="202" customFormat="1" x14ac:dyDescent="0.2">
      <c r="B2416" s="199"/>
      <c r="C2416" s="199"/>
      <c r="D2416" s="201"/>
    </row>
    <row r="2417" spans="2:4" s="202" customFormat="1" x14ac:dyDescent="0.2">
      <c r="B2417" s="199"/>
      <c r="C2417" s="199"/>
      <c r="D2417" s="201"/>
    </row>
    <row r="2418" spans="2:4" s="202" customFormat="1" x14ac:dyDescent="0.2">
      <c r="B2418" s="199"/>
      <c r="C2418" s="199"/>
      <c r="D2418" s="201"/>
    </row>
    <row r="2419" spans="2:4" s="202" customFormat="1" x14ac:dyDescent="0.2">
      <c r="B2419" s="199"/>
      <c r="C2419" s="199"/>
      <c r="D2419" s="201"/>
    </row>
    <row r="2420" spans="2:4" s="202" customFormat="1" x14ac:dyDescent="0.2">
      <c r="B2420" s="199"/>
      <c r="C2420" s="199"/>
      <c r="D2420" s="201"/>
    </row>
    <row r="2421" spans="2:4" s="202" customFormat="1" x14ac:dyDescent="0.2">
      <c r="B2421" s="199"/>
      <c r="C2421" s="199"/>
      <c r="D2421" s="201"/>
    </row>
    <row r="2422" spans="2:4" s="202" customFormat="1" x14ac:dyDescent="0.2">
      <c r="B2422" s="199"/>
      <c r="C2422" s="199"/>
      <c r="D2422" s="201"/>
    </row>
    <row r="2423" spans="2:4" s="202" customFormat="1" x14ac:dyDescent="0.2">
      <c r="B2423" s="199"/>
      <c r="C2423" s="199"/>
      <c r="D2423" s="201"/>
    </row>
    <row r="2424" spans="2:4" s="202" customFormat="1" x14ac:dyDescent="0.2">
      <c r="B2424" s="199"/>
      <c r="C2424" s="199"/>
      <c r="D2424" s="201"/>
    </row>
    <row r="2425" spans="2:4" s="202" customFormat="1" x14ac:dyDescent="0.2">
      <c r="B2425" s="199"/>
      <c r="C2425" s="199"/>
      <c r="D2425" s="201"/>
    </row>
    <row r="2426" spans="2:4" s="202" customFormat="1" x14ac:dyDescent="0.2">
      <c r="B2426" s="199"/>
      <c r="C2426" s="199"/>
      <c r="D2426" s="201"/>
    </row>
    <row r="2427" spans="2:4" s="202" customFormat="1" x14ac:dyDescent="0.2">
      <c r="B2427" s="199"/>
      <c r="C2427" s="199"/>
      <c r="D2427" s="201"/>
    </row>
    <row r="2428" spans="2:4" s="202" customFormat="1" x14ac:dyDescent="0.2">
      <c r="B2428" s="199"/>
      <c r="C2428" s="199"/>
      <c r="D2428" s="201"/>
    </row>
    <row r="2429" spans="2:4" s="202" customFormat="1" x14ac:dyDescent="0.2">
      <c r="B2429" s="199"/>
      <c r="C2429" s="199"/>
      <c r="D2429" s="201"/>
    </row>
    <row r="2430" spans="2:4" s="202" customFormat="1" x14ac:dyDescent="0.2">
      <c r="B2430" s="199"/>
      <c r="C2430" s="199"/>
      <c r="D2430" s="201"/>
    </row>
    <row r="2431" spans="2:4" s="202" customFormat="1" x14ac:dyDescent="0.2">
      <c r="B2431" s="199"/>
      <c r="C2431" s="199"/>
      <c r="D2431" s="201"/>
    </row>
    <row r="2432" spans="2:4" s="202" customFormat="1" x14ac:dyDescent="0.2">
      <c r="B2432" s="199"/>
      <c r="C2432" s="199"/>
      <c r="D2432" s="201"/>
    </row>
    <row r="2433" spans="2:4" s="202" customFormat="1" x14ac:dyDescent="0.2">
      <c r="B2433" s="199"/>
      <c r="C2433" s="199"/>
      <c r="D2433" s="201"/>
    </row>
    <row r="2434" spans="2:4" s="202" customFormat="1" x14ac:dyDescent="0.2">
      <c r="B2434" s="199"/>
      <c r="C2434" s="199"/>
      <c r="D2434" s="201"/>
    </row>
    <row r="2435" spans="2:4" s="202" customFormat="1" x14ac:dyDescent="0.2">
      <c r="B2435" s="199"/>
      <c r="C2435" s="199"/>
      <c r="D2435" s="201"/>
    </row>
    <row r="2436" spans="2:4" s="202" customFormat="1" x14ac:dyDescent="0.2">
      <c r="B2436" s="199"/>
      <c r="C2436" s="199"/>
      <c r="D2436" s="201"/>
    </row>
    <row r="2437" spans="2:4" s="202" customFormat="1" x14ac:dyDescent="0.2">
      <c r="B2437" s="199"/>
      <c r="C2437" s="199"/>
      <c r="D2437" s="201"/>
    </row>
    <row r="2438" spans="2:4" s="202" customFormat="1" x14ac:dyDescent="0.2">
      <c r="B2438" s="199"/>
      <c r="C2438" s="199"/>
      <c r="D2438" s="201"/>
    </row>
    <row r="2439" spans="2:4" s="202" customFormat="1" x14ac:dyDescent="0.2">
      <c r="B2439" s="199"/>
      <c r="C2439" s="199"/>
      <c r="D2439" s="201"/>
    </row>
    <row r="2440" spans="2:4" s="202" customFormat="1" x14ac:dyDescent="0.2">
      <c r="B2440" s="199"/>
      <c r="C2440" s="199"/>
      <c r="D2440" s="201"/>
    </row>
    <row r="2441" spans="2:4" s="202" customFormat="1" x14ac:dyDescent="0.2">
      <c r="B2441" s="199"/>
      <c r="C2441" s="199"/>
      <c r="D2441" s="201"/>
    </row>
    <row r="2442" spans="2:4" s="202" customFormat="1" x14ac:dyDescent="0.2">
      <c r="B2442" s="199"/>
      <c r="C2442" s="199"/>
      <c r="D2442" s="201"/>
    </row>
    <row r="2443" spans="2:4" s="202" customFormat="1" x14ac:dyDescent="0.2">
      <c r="B2443" s="199"/>
      <c r="C2443" s="199"/>
      <c r="D2443" s="201"/>
    </row>
    <row r="2444" spans="2:4" s="202" customFormat="1" x14ac:dyDescent="0.2">
      <c r="B2444" s="199"/>
      <c r="C2444" s="199"/>
      <c r="D2444" s="201"/>
    </row>
    <row r="2445" spans="2:4" s="202" customFormat="1" x14ac:dyDescent="0.2">
      <c r="B2445" s="199"/>
      <c r="C2445" s="199"/>
      <c r="D2445" s="201"/>
    </row>
    <row r="2446" spans="2:4" s="202" customFormat="1" x14ac:dyDescent="0.2">
      <c r="B2446" s="199"/>
      <c r="C2446" s="199"/>
      <c r="D2446" s="201"/>
    </row>
    <row r="2447" spans="2:4" s="202" customFormat="1" x14ac:dyDescent="0.2">
      <c r="B2447" s="199"/>
      <c r="C2447" s="199"/>
      <c r="D2447" s="201"/>
    </row>
    <row r="2448" spans="2:4" s="202" customFormat="1" x14ac:dyDescent="0.2">
      <c r="B2448" s="199"/>
      <c r="C2448" s="199"/>
      <c r="D2448" s="201"/>
    </row>
    <row r="2449" spans="2:4" s="202" customFormat="1" x14ac:dyDescent="0.2">
      <c r="B2449" s="199"/>
      <c r="C2449" s="199"/>
      <c r="D2449" s="201"/>
    </row>
    <row r="2450" spans="2:4" s="202" customFormat="1" x14ac:dyDescent="0.2">
      <c r="B2450" s="199"/>
      <c r="C2450" s="199"/>
      <c r="D2450" s="201"/>
    </row>
    <row r="2451" spans="2:4" s="202" customFormat="1" x14ac:dyDescent="0.2">
      <c r="B2451" s="199"/>
      <c r="C2451" s="199"/>
      <c r="D2451" s="201"/>
    </row>
    <row r="2452" spans="2:4" s="202" customFormat="1" x14ac:dyDescent="0.2">
      <c r="B2452" s="199"/>
      <c r="C2452" s="199"/>
      <c r="D2452" s="201"/>
    </row>
    <row r="2453" spans="2:4" s="202" customFormat="1" x14ac:dyDescent="0.2">
      <c r="B2453" s="199"/>
      <c r="C2453" s="199"/>
      <c r="D2453" s="201"/>
    </row>
    <row r="2454" spans="2:4" s="202" customFormat="1" x14ac:dyDescent="0.2">
      <c r="B2454" s="199"/>
      <c r="C2454" s="199"/>
      <c r="D2454" s="201"/>
    </row>
    <row r="2455" spans="2:4" s="202" customFormat="1" x14ac:dyDescent="0.2">
      <c r="B2455" s="199"/>
      <c r="C2455" s="199"/>
      <c r="D2455" s="201"/>
    </row>
    <row r="2456" spans="2:4" s="202" customFormat="1" x14ac:dyDescent="0.2">
      <c r="B2456" s="199"/>
      <c r="C2456" s="199"/>
      <c r="D2456" s="201"/>
    </row>
    <row r="2457" spans="2:4" s="202" customFormat="1" x14ac:dyDescent="0.2">
      <c r="B2457" s="199"/>
      <c r="C2457" s="199"/>
      <c r="D2457" s="201"/>
    </row>
    <row r="2458" spans="2:4" s="202" customFormat="1" x14ac:dyDescent="0.2">
      <c r="B2458" s="199"/>
      <c r="C2458" s="199"/>
      <c r="D2458" s="201"/>
    </row>
    <row r="2459" spans="2:4" s="202" customFormat="1" x14ac:dyDescent="0.2">
      <c r="B2459" s="199"/>
      <c r="C2459" s="199"/>
      <c r="D2459" s="201"/>
    </row>
    <row r="2460" spans="2:4" s="202" customFormat="1" x14ac:dyDescent="0.2">
      <c r="B2460" s="199"/>
      <c r="C2460" s="199"/>
      <c r="D2460" s="201"/>
    </row>
    <row r="2461" spans="2:4" s="202" customFormat="1" x14ac:dyDescent="0.2">
      <c r="B2461" s="199"/>
      <c r="C2461" s="199"/>
      <c r="D2461" s="201"/>
    </row>
    <row r="2462" spans="2:4" s="202" customFormat="1" x14ac:dyDescent="0.2">
      <c r="B2462" s="199"/>
      <c r="C2462" s="199"/>
      <c r="D2462" s="201"/>
    </row>
    <row r="2463" spans="2:4" s="202" customFormat="1" x14ac:dyDescent="0.2">
      <c r="B2463" s="199"/>
      <c r="C2463" s="199"/>
      <c r="D2463" s="201"/>
    </row>
    <row r="2464" spans="2:4" s="202" customFormat="1" x14ac:dyDescent="0.2">
      <c r="B2464" s="199"/>
      <c r="C2464" s="199"/>
      <c r="D2464" s="201"/>
    </row>
    <row r="2465" spans="2:4" s="202" customFormat="1" x14ac:dyDescent="0.2">
      <c r="B2465" s="199"/>
      <c r="C2465" s="199"/>
      <c r="D2465" s="201"/>
    </row>
    <row r="2466" spans="2:4" s="202" customFormat="1" x14ac:dyDescent="0.2">
      <c r="B2466" s="199"/>
      <c r="C2466" s="199"/>
      <c r="D2466" s="201"/>
    </row>
    <row r="2467" spans="2:4" s="202" customFormat="1" x14ac:dyDescent="0.2">
      <c r="B2467" s="199"/>
      <c r="C2467" s="199"/>
      <c r="D2467" s="201"/>
    </row>
    <row r="2468" spans="2:4" s="202" customFormat="1" x14ac:dyDescent="0.2">
      <c r="B2468" s="199"/>
      <c r="C2468" s="199"/>
      <c r="D2468" s="201"/>
    </row>
    <row r="2469" spans="2:4" s="202" customFormat="1" x14ac:dyDescent="0.2">
      <c r="B2469" s="199"/>
      <c r="C2469" s="199"/>
      <c r="D2469" s="201"/>
    </row>
    <row r="2470" spans="2:4" s="202" customFormat="1" x14ac:dyDescent="0.2">
      <c r="B2470" s="199"/>
      <c r="C2470" s="199"/>
      <c r="D2470" s="201"/>
    </row>
    <row r="2471" spans="2:4" s="202" customFormat="1" x14ac:dyDescent="0.2">
      <c r="B2471" s="199"/>
      <c r="C2471" s="199"/>
      <c r="D2471" s="201"/>
    </row>
    <row r="2472" spans="2:4" s="202" customFormat="1" x14ac:dyDescent="0.2">
      <c r="B2472" s="199"/>
      <c r="C2472" s="199"/>
      <c r="D2472" s="201"/>
    </row>
    <row r="2473" spans="2:4" s="202" customFormat="1" x14ac:dyDescent="0.2">
      <c r="B2473" s="199"/>
      <c r="C2473" s="199"/>
      <c r="D2473" s="201"/>
    </row>
    <row r="2474" spans="2:4" s="202" customFormat="1" x14ac:dyDescent="0.2">
      <c r="B2474" s="199"/>
      <c r="C2474" s="199"/>
      <c r="D2474" s="201"/>
    </row>
    <row r="2475" spans="2:4" s="202" customFormat="1" x14ac:dyDescent="0.2">
      <c r="B2475" s="199"/>
      <c r="C2475" s="199"/>
      <c r="D2475" s="201"/>
    </row>
    <row r="2476" spans="2:4" s="202" customFormat="1" x14ac:dyDescent="0.2">
      <c r="B2476" s="199"/>
      <c r="C2476" s="199"/>
      <c r="D2476" s="201"/>
    </row>
    <row r="2477" spans="2:4" s="202" customFormat="1" x14ac:dyDescent="0.2">
      <c r="B2477" s="199"/>
      <c r="C2477" s="199"/>
      <c r="D2477" s="201"/>
    </row>
    <row r="2478" spans="2:4" s="202" customFormat="1" x14ac:dyDescent="0.2">
      <c r="B2478" s="199"/>
      <c r="C2478" s="199"/>
      <c r="D2478" s="201"/>
    </row>
    <row r="2479" spans="2:4" s="202" customFormat="1" x14ac:dyDescent="0.2">
      <c r="B2479" s="199"/>
      <c r="C2479" s="199"/>
      <c r="D2479" s="201"/>
    </row>
    <row r="2480" spans="2:4" s="202" customFormat="1" x14ac:dyDescent="0.2">
      <c r="B2480" s="199"/>
      <c r="C2480" s="199"/>
      <c r="D2480" s="201"/>
    </row>
    <row r="2481" spans="2:4" s="202" customFormat="1" x14ac:dyDescent="0.2">
      <c r="B2481" s="199"/>
      <c r="C2481" s="199"/>
      <c r="D2481" s="201"/>
    </row>
    <row r="2482" spans="2:4" s="202" customFormat="1" x14ac:dyDescent="0.2">
      <c r="B2482" s="199"/>
      <c r="C2482" s="199"/>
      <c r="D2482" s="201"/>
    </row>
    <row r="2483" spans="2:4" s="202" customFormat="1" x14ac:dyDescent="0.2">
      <c r="B2483" s="199"/>
      <c r="C2483" s="199"/>
      <c r="D2483" s="201"/>
    </row>
    <row r="2484" spans="2:4" s="202" customFormat="1" x14ac:dyDescent="0.2">
      <c r="B2484" s="199"/>
      <c r="C2484" s="199"/>
      <c r="D2484" s="201"/>
    </row>
    <row r="2485" spans="2:4" s="202" customFormat="1" x14ac:dyDescent="0.2">
      <c r="B2485" s="199"/>
      <c r="C2485" s="199"/>
      <c r="D2485" s="201"/>
    </row>
    <row r="2486" spans="2:4" s="202" customFormat="1" x14ac:dyDescent="0.2">
      <c r="B2486" s="199"/>
      <c r="C2486" s="199"/>
      <c r="D2486" s="201"/>
    </row>
    <row r="2487" spans="2:4" s="202" customFormat="1" x14ac:dyDescent="0.2">
      <c r="B2487" s="199"/>
      <c r="C2487" s="199"/>
      <c r="D2487" s="201"/>
    </row>
    <row r="2488" spans="2:4" s="202" customFormat="1" x14ac:dyDescent="0.2">
      <c r="B2488" s="199"/>
      <c r="C2488" s="199"/>
      <c r="D2488" s="201"/>
    </row>
    <row r="2489" spans="2:4" s="202" customFormat="1" x14ac:dyDescent="0.2">
      <c r="B2489" s="199"/>
      <c r="C2489" s="199"/>
      <c r="D2489" s="201"/>
    </row>
    <row r="2490" spans="2:4" s="202" customFormat="1" x14ac:dyDescent="0.2">
      <c r="B2490" s="199"/>
      <c r="C2490" s="199"/>
      <c r="D2490" s="201"/>
    </row>
    <row r="2491" spans="2:4" s="202" customFormat="1" x14ac:dyDescent="0.2">
      <c r="B2491" s="199"/>
      <c r="C2491" s="199"/>
      <c r="D2491" s="201"/>
    </row>
    <row r="2492" spans="2:4" s="202" customFormat="1" x14ac:dyDescent="0.2">
      <c r="B2492" s="199"/>
      <c r="C2492" s="199"/>
      <c r="D2492" s="201"/>
    </row>
    <row r="2493" spans="2:4" s="202" customFormat="1" x14ac:dyDescent="0.2">
      <c r="B2493" s="199"/>
      <c r="C2493" s="199"/>
      <c r="D2493" s="201"/>
    </row>
    <row r="2494" spans="2:4" s="202" customFormat="1" x14ac:dyDescent="0.2">
      <c r="B2494" s="199"/>
      <c r="C2494" s="199"/>
      <c r="D2494" s="201"/>
    </row>
    <row r="2495" spans="2:4" s="202" customFormat="1" x14ac:dyDescent="0.2">
      <c r="B2495" s="199"/>
      <c r="C2495" s="199"/>
      <c r="D2495" s="201"/>
    </row>
    <row r="2496" spans="2:4" s="202" customFormat="1" x14ac:dyDescent="0.2">
      <c r="B2496" s="199"/>
      <c r="C2496" s="199"/>
      <c r="D2496" s="201"/>
    </row>
    <row r="2497" spans="2:4" s="202" customFormat="1" x14ac:dyDescent="0.2">
      <c r="B2497" s="199"/>
      <c r="C2497" s="199"/>
      <c r="D2497" s="201"/>
    </row>
    <row r="2498" spans="2:4" s="202" customFormat="1" x14ac:dyDescent="0.2">
      <c r="B2498" s="199"/>
      <c r="C2498" s="199"/>
      <c r="D2498" s="201"/>
    </row>
    <row r="2499" spans="2:4" s="202" customFormat="1" x14ac:dyDescent="0.2">
      <c r="B2499" s="199"/>
      <c r="C2499" s="199"/>
      <c r="D2499" s="201"/>
    </row>
    <row r="2500" spans="2:4" s="202" customFormat="1" x14ac:dyDescent="0.2">
      <c r="B2500" s="199"/>
      <c r="C2500" s="199"/>
      <c r="D2500" s="201"/>
    </row>
    <row r="2501" spans="2:4" s="202" customFormat="1" x14ac:dyDescent="0.2">
      <c r="B2501" s="199"/>
      <c r="C2501" s="199"/>
      <c r="D2501" s="201"/>
    </row>
    <row r="2502" spans="2:4" s="202" customFormat="1" x14ac:dyDescent="0.2">
      <c r="B2502" s="199"/>
      <c r="C2502" s="199"/>
      <c r="D2502" s="201"/>
    </row>
    <row r="2503" spans="2:4" s="202" customFormat="1" x14ac:dyDescent="0.2">
      <c r="B2503" s="199"/>
      <c r="C2503" s="199"/>
      <c r="D2503" s="201"/>
    </row>
    <row r="2504" spans="2:4" s="202" customFormat="1" x14ac:dyDescent="0.2">
      <c r="B2504" s="199"/>
      <c r="C2504" s="199"/>
      <c r="D2504" s="201"/>
    </row>
    <row r="2505" spans="2:4" s="202" customFormat="1" x14ac:dyDescent="0.2">
      <c r="B2505" s="199"/>
      <c r="C2505" s="199"/>
      <c r="D2505" s="201"/>
    </row>
    <row r="2506" spans="2:4" s="202" customFormat="1" x14ac:dyDescent="0.2">
      <c r="B2506" s="199"/>
      <c r="C2506" s="199"/>
      <c r="D2506" s="201"/>
    </row>
    <row r="2507" spans="2:4" s="202" customFormat="1" x14ac:dyDescent="0.2">
      <c r="B2507" s="199"/>
      <c r="C2507" s="199"/>
      <c r="D2507" s="201"/>
    </row>
    <row r="2508" spans="2:4" s="202" customFormat="1" x14ac:dyDescent="0.2">
      <c r="B2508" s="199"/>
      <c r="C2508" s="199"/>
      <c r="D2508" s="201"/>
    </row>
    <row r="2509" spans="2:4" s="202" customFormat="1" x14ac:dyDescent="0.2">
      <c r="B2509" s="199"/>
      <c r="C2509" s="199"/>
      <c r="D2509" s="201"/>
    </row>
    <row r="2510" spans="2:4" s="202" customFormat="1" x14ac:dyDescent="0.2">
      <c r="B2510" s="199"/>
      <c r="C2510" s="199"/>
      <c r="D2510" s="201"/>
    </row>
    <row r="2511" spans="2:4" s="202" customFormat="1" x14ac:dyDescent="0.2">
      <c r="B2511" s="199"/>
      <c r="C2511" s="199"/>
      <c r="D2511" s="201"/>
    </row>
    <row r="2512" spans="2:4" s="202" customFormat="1" x14ac:dyDescent="0.2">
      <c r="B2512" s="199"/>
      <c r="C2512" s="199"/>
      <c r="D2512" s="201"/>
    </row>
    <row r="2513" spans="2:4" s="202" customFormat="1" x14ac:dyDescent="0.2">
      <c r="B2513" s="199"/>
      <c r="C2513" s="199"/>
      <c r="D2513" s="201"/>
    </row>
    <row r="2514" spans="2:4" s="202" customFormat="1" x14ac:dyDescent="0.2">
      <c r="B2514" s="199"/>
      <c r="C2514" s="199"/>
      <c r="D2514" s="201"/>
    </row>
    <row r="2515" spans="2:4" s="202" customFormat="1" x14ac:dyDescent="0.2">
      <c r="B2515" s="199"/>
      <c r="C2515" s="199"/>
      <c r="D2515" s="201"/>
    </row>
    <row r="2516" spans="2:4" s="202" customFormat="1" x14ac:dyDescent="0.2">
      <c r="B2516" s="199"/>
      <c r="C2516" s="199"/>
      <c r="D2516" s="201"/>
    </row>
    <row r="2517" spans="2:4" s="202" customFormat="1" x14ac:dyDescent="0.2">
      <c r="B2517" s="199"/>
      <c r="C2517" s="199"/>
      <c r="D2517" s="201"/>
    </row>
    <row r="2518" spans="2:4" s="202" customFormat="1" x14ac:dyDescent="0.2">
      <c r="B2518" s="199"/>
      <c r="C2518" s="199"/>
      <c r="D2518" s="201"/>
    </row>
    <row r="2519" spans="2:4" s="202" customFormat="1" x14ac:dyDescent="0.2">
      <c r="B2519" s="199"/>
      <c r="C2519" s="199"/>
      <c r="D2519" s="201"/>
    </row>
    <row r="2520" spans="2:4" s="202" customFormat="1" x14ac:dyDescent="0.2">
      <c r="B2520" s="199"/>
      <c r="C2520" s="199"/>
      <c r="D2520" s="201"/>
    </row>
    <row r="2521" spans="2:4" s="202" customFormat="1" x14ac:dyDescent="0.2">
      <c r="B2521" s="199"/>
      <c r="C2521" s="199"/>
      <c r="D2521" s="201"/>
    </row>
    <row r="2522" spans="2:4" s="202" customFormat="1" x14ac:dyDescent="0.2">
      <c r="B2522" s="199"/>
      <c r="C2522" s="199"/>
      <c r="D2522" s="201"/>
    </row>
    <row r="2523" spans="2:4" s="202" customFormat="1" x14ac:dyDescent="0.2">
      <c r="B2523" s="199"/>
      <c r="C2523" s="199"/>
      <c r="D2523" s="201"/>
    </row>
    <row r="2524" spans="2:4" s="202" customFormat="1" x14ac:dyDescent="0.2">
      <c r="B2524" s="199"/>
      <c r="C2524" s="199"/>
      <c r="D2524" s="201"/>
    </row>
    <row r="2525" spans="2:4" s="202" customFormat="1" x14ac:dyDescent="0.2">
      <c r="B2525" s="199"/>
      <c r="C2525" s="199"/>
      <c r="D2525" s="201"/>
    </row>
    <row r="2526" spans="2:4" s="202" customFormat="1" x14ac:dyDescent="0.2">
      <c r="B2526" s="199"/>
      <c r="C2526" s="199"/>
      <c r="D2526" s="201"/>
    </row>
    <row r="2527" spans="2:4" s="202" customFormat="1" x14ac:dyDescent="0.2">
      <c r="B2527" s="199"/>
      <c r="C2527" s="199"/>
      <c r="D2527" s="201"/>
    </row>
    <row r="2528" spans="2:4" s="202" customFormat="1" x14ac:dyDescent="0.2">
      <c r="B2528" s="199"/>
      <c r="C2528" s="199"/>
      <c r="D2528" s="201"/>
    </row>
    <row r="2529" spans="2:4" s="202" customFormat="1" x14ac:dyDescent="0.2">
      <c r="B2529" s="199"/>
      <c r="C2529" s="199"/>
      <c r="D2529" s="201"/>
    </row>
    <row r="2530" spans="2:4" s="202" customFormat="1" x14ac:dyDescent="0.2">
      <c r="B2530" s="199"/>
      <c r="C2530" s="199"/>
      <c r="D2530" s="201"/>
    </row>
    <row r="2531" spans="2:4" s="202" customFormat="1" x14ac:dyDescent="0.2">
      <c r="B2531" s="199"/>
      <c r="C2531" s="199"/>
      <c r="D2531" s="201"/>
    </row>
    <row r="2532" spans="2:4" s="202" customFormat="1" x14ac:dyDescent="0.2">
      <c r="B2532" s="199"/>
      <c r="C2532" s="199"/>
      <c r="D2532" s="201"/>
    </row>
    <row r="2533" spans="2:4" s="202" customFormat="1" x14ac:dyDescent="0.2">
      <c r="B2533" s="199"/>
      <c r="C2533" s="199"/>
      <c r="D2533" s="201"/>
    </row>
    <row r="2534" spans="2:4" s="202" customFormat="1" x14ac:dyDescent="0.2">
      <c r="B2534" s="199"/>
      <c r="C2534" s="199"/>
      <c r="D2534" s="201"/>
    </row>
    <row r="2535" spans="2:4" s="202" customFormat="1" x14ac:dyDescent="0.2">
      <c r="B2535" s="199"/>
      <c r="C2535" s="199"/>
      <c r="D2535" s="201"/>
    </row>
    <row r="2536" spans="2:4" s="202" customFormat="1" x14ac:dyDescent="0.2">
      <c r="B2536" s="199"/>
      <c r="C2536" s="199"/>
      <c r="D2536" s="201"/>
    </row>
    <row r="2537" spans="2:4" s="202" customFormat="1" x14ac:dyDescent="0.2">
      <c r="B2537" s="199"/>
      <c r="C2537" s="199"/>
      <c r="D2537" s="201"/>
    </row>
    <row r="2538" spans="2:4" s="202" customFormat="1" x14ac:dyDescent="0.2">
      <c r="B2538" s="199"/>
      <c r="C2538" s="199"/>
      <c r="D2538" s="201"/>
    </row>
    <row r="2539" spans="2:4" s="202" customFormat="1" x14ac:dyDescent="0.2">
      <c r="B2539" s="199"/>
      <c r="C2539" s="199"/>
      <c r="D2539" s="201"/>
    </row>
    <row r="2540" spans="2:4" s="202" customFormat="1" x14ac:dyDescent="0.2">
      <c r="B2540" s="199"/>
      <c r="C2540" s="199"/>
      <c r="D2540" s="201"/>
    </row>
    <row r="2541" spans="2:4" s="202" customFormat="1" x14ac:dyDescent="0.2">
      <c r="B2541" s="199"/>
      <c r="C2541" s="199"/>
      <c r="D2541" s="201"/>
    </row>
    <row r="2542" spans="2:4" s="202" customFormat="1" x14ac:dyDescent="0.2">
      <c r="B2542" s="199"/>
      <c r="C2542" s="199"/>
      <c r="D2542" s="201"/>
    </row>
    <row r="2543" spans="2:4" s="202" customFormat="1" x14ac:dyDescent="0.2">
      <c r="B2543" s="199"/>
      <c r="C2543" s="199"/>
      <c r="D2543" s="201"/>
    </row>
    <row r="2544" spans="2:4" s="202" customFormat="1" x14ac:dyDescent="0.2">
      <c r="B2544" s="199"/>
      <c r="C2544" s="199"/>
      <c r="D2544" s="201"/>
    </row>
    <row r="2545" spans="2:4" s="202" customFormat="1" x14ac:dyDescent="0.2">
      <c r="B2545" s="199"/>
      <c r="C2545" s="199"/>
      <c r="D2545" s="201"/>
    </row>
    <row r="2546" spans="2:4" s="202" customFormat="1" x14ac:dyDescent="0.2">
      <c r="B2546" s="199"/>
      <c r="C2546" s="199"/>
      <c r="D2546" s="201"/>
    </row>
    <row r="2547" spans="2:4" s="202" customFormat="1" x14ac:dyDescent="0.2">
      <c r="B2547" s="199"/>
      <c r="C2547" s="199"/>
      <c r="D2547" s="201"/>
    </row>
    <row r="2548" spans="2:4" s="202" customFormat="1" x14ac:dyDescent="0.2">
      <c r="B2548" s="199"/>
      <c r="C2548" s="199"/>
      <c r="D2548" s="201"/>
    </row>
    <row r="2549" spans="2:4" s="202" customFormat="1" x14ac:dyDescent="0.2">
      <c r="B2549" s="199"/>
      <c r="C2549" s="199"/>
      <c r="D2549" s="201"/>
    </row>
    <row r="2550" spans="2:4" s="202" customFormat="1" x14ac:dyDescent="0.2">
      <c r="B2550" s="199"/>
      <c r="C2550" s="199"/>
      <c r="D2550" s="201"/>
    </row>
    <row r="2551" spans="2:4" s="202" customFormat="1" x14ac:dyDescent="0.2">
      <c r="B2551" s="199"/>
      <c r="C2551" s="199"/>
      <c r="D2551" s="201"/>
    </row>
    <row r="2552" spans="2:4" s="202" customFormat="1" x14ac:dyDescent="0.2">
      <c r="B2552" s="199"/>
      <c r="C2552" s="199"/>
      <c r="D2552" s="201"/>
    </row>
    <row r="2553" spans="2:4" s="202" customFormat="1" x14ac:dyDescent="0.2">
      <c r="B2553" s="199"/>
      <c r="C2553" s="199"/>
      <c r="D2553" s="201"/>
    </row>
    <row r="2554" spans="2:4" s="202" customFormat="1" x14ac:dyDescent="0.2">
      <c r="B2554" s="199"/>
      <c r="C2554" s="199"/>
      <c r="D2554" s="201"/>
    </row>
    <row r="2555" spans="2:4" s="202" customFormat="1" x14ac:dyDescent="0.2">
      <c r="B2555" s="199"/>
      <c r="C2555" s="199"/>
      <c r="D2555" s="201"/>
    </row>
    <row r="2556" spans="2:4" s="202" customFormat="1" x14ac:dyDescent="0.2">
      <c r="B2556" s="199"/>
      <c r="C2556" s="199"/>
      <c r="D2556" s="201"/>
    </row>
    <row r="2557" spans="2:4" s="202" customFormat="1" x14ac:dyDescent="0.2">
      <c r="B2557" s="199"/>
      <c r="C2557" s="199"/>
      <c r="D2557" s="201"/>
    </row>
    <row r="2558" spans="2:4" s="202" customFormat="1" x14ac:dyDescent="0.2">
      <c r="B2558" s="199"/>
      <c r="C2558" s="199"/>
      <c r="D2558" s="201"/>
    </row>
    <row r="2559" spans="2:4" s="202" customFormat="1" x14ac:dyDescent="0.2">
      <c r="B2559" s="199"/>
      <c r="C2559" s="199"/>
      <c r="D2559" s="201"/>
    </row>
    <row r="2560" spans="2:4" s="202" customFormat="1" x14ac:dyDescent="0.2">
      <c r="B2560" s="199"/>
      <c r="C2560" s="199"/>
      <c r="D2560" s="201"/>
    </row>
    <row r="2561" spans="2:4" s="202" customFormat="1" x14ac:dyDescent="0.2">
      <c r="B2561" s="199"/>
      <c r="C2561" s="199"/>
      <c r="D2561" s="201"/>
    </row>
    <row r="2562" spans="2:4" s="202" customFormat="1" x14ac:dyDescent="0.2">
      <c r="B2562" s="199"/>
      <c r="C2562" s="199"/>
      <c r="D2562" s="201"/>
    </row>
    <row r="2563" spans="2:4" s="202" customFormat="1" x14ac:dyDescent="0.2">
      <c r="B2563" s="199"/>
      <c r="C2563" s="199"/>
      <c r="D2563" s="201"/>
    </row>
    <row r="2564" spans="2:4" s="202" customFormat="1" x14ac:dyDescent="0.2">
      <c r="B2564" s="199"/>
      <c r="C2564" s="199"/>
      <c r="D2564" s="201"/>
    </row>
    <row r="2565" spans="2:4" s="202" customFormat="1" x14ac:dyDescent="0.2">
      <c r="B2565" s="199"/>
      <c r="C2565" s="199"/>
      <c r="D2565" s="201"/>
    </row>
    <row r="2566" spans="2:4" s="202" customFormat="1" x14ac:dyDescent="0.2">
      <c r="B2566" s="199"/>
      <c r="C2566" s="199"/>
      <c r="D2566" s="201"/>
    </row>
    <row r="2567" spans="2:4" s="202" customFormat="1" x14ac:dyDescent="0.2">
      <c r="B2567" s="199"/>
      <c r="C2567" s="199"/>
      <c r="D2567" s="201"/>
    </row>
    <row r="2568" spans="2:4" s="202" customFormat="1" x14ac:dyDescent="0.2">
      <c r="B2568" s="199"/>
      <c r="C2568" s="199"/>
      <c r="D2568" s="201"/>
    </row>
    <row r="2569" spans="2:4" s="202" customFormat="1" x14ac:dyDescent="0.2">
      <c r="B2569" s="199"/>
      <c r="C2569" s="199"/>
      <c r="D2569" s="201"/>
    </row>
    <row r="2570" spans="2:4" s="202" customFormat="1" x14ac:dyDescent="0.2">
      <c r="B2570" s="199"/>
      <c r="C2570" s="199"/>
      <c r="D2570" s="201"/>
    </row>
    <row r="2571" spans="2:4" s="202" customFormat="1" x14ac:dyDescent="0.2">
      <c r="B2571" s="199"/>
      <c r="C2571" s="199"/>
      <c r="D2571" s="201"/>
    </row>
    <row r="2572" spans="2:4" s="202" customFormat="1" x14ac:dyDescent="0.2">
      <c r="B2572" s="199"/>
      <c r="C2572" s="199"/>
      <c r="D2572" s="201"/>
    </row>
    <row r="2573" spans="2:4" s="202" customFormat="1" x14ac:dyDescent="0.2">
      <c r="B2573" s="199"/>
      <c r="C2573" s="199"/>
      <c r="D2573" s="201"/>
    </row>
    <row r="2574" spans="2:4" s="202" customFormat="1" x14ac:dyDescent="0.2">
      <c r="B2574" s="199"/>
      <c r="C2574" s="199"/>
      <c r="D2574" s="201"/>
    </row>
    <row r="2575" spans="2:4" s="202" customFormat="1" x14ac:dyDescent="0.2">
      <c r="B2575" s="199"/>
      <c r="C2575" s="199"/>
      <c r="D2575" s="201"/>
    </row>
    <row r="2576" spans="2:4" s="202" customFormat="1" x14ac:dyDescent="0.2">
      <c r="B2576" s="199"/>
      <c r="C2576" s="199"/>
      <c r="D2576" s="201"/>
    </row>
    <row r="2577" spans="2:4" s="202" customFormat="1" x14ac:dyDescent="0.2">
      <c r="B2577" s="199"/>
      <c r="C2577" s="199"/>
      <c r="D2577" s="201"/>
    </row>
    <row r="2578" spans="2:4" s="202" customFormat="1" x14ac:dyDescent="0.2">
      <c r="B2578" s="199"/>
      <c r="C2578" s="199"/>
      <c r="D2578" s="201"/>
    </row>
    <row r="2579" spans="2:4" s="202" customFormat="1" x14ac:dyDescent="0.2">
      <c r="B2579" s="199"/>
      <c r="C2579" s="199"/>
      <c r="D2579" s="201"/>
    </row>
    <row r="2580" spans="2:4" s="202" customFormat="1" x14ac:dyDescent="0.2">
      <c r="B2580" s="199"/>
      <c r="C2580" s="199"/>
      <c r="D2580" s="201"/>
    </row>
    <row r="2581" spans="2:4" s="202" customFormat="1" x14ac:dyDescent="0.2">
      <c r="B2581" s="199"/>
      <c r="C2581" s="199"/>
      <c r="D2581" s="201"/>
    </row>
    <row r="2582" spans="2:4" s="202" customFormat="1" x14ac:dyDescent="0.2">
      <c r="B2582" s="199"/>
      <c r="C2582" s="199"/>
      <c r="D2582" s="201"/>
    </row>
    <row r="2583" spans="2:4" s="202" customFormat="1" x14ac:dyDescent="0.2">
      <c r="B2583" s="199"/>
      <c r="C2583" s="199"/>
      <c r="D2583" s="201"/>
    </row>
    <row r="2584" spans="2:4" s="202" customFormat="1" x14ac:dyDescent="0.2">
      <c r="B2584" s="199"/>
      <c r="C2584" s="199"/>
      <c r="D2584" s="201"/>
    </row>
    <row r="2585" spans="2:4" s="202" customFormat="1" x14ac:dyDescent="0.2">
      <c r="B2585" s="199"/>
      <c r="C2585" s="199"/>
      <c r="D2585" s="201"/>
    </row>
    <row r="2586" spans="2:4" s="202" customFormat="1" x14ac:dyDescent="0.2">
      <c r="B2586" s="199"/>
      <c r="C2586" s="199"/>
      <c r="D2586" s="201"/>
    </row>
    <row r="2587" spans="2:4" s="202" customFormat="1" x14ac:dyDescent="0.2">
      <c r="B2587" s="199"/>
      <c r="C2587" s="199"/>
      <c r="D2587" s="201"/>
    </row>
    <row r="2588" spans="2:4" s="202" customFormat="1" x14ac:dyDescent="0.2">
      <c r="B2588" s="199"/>
      <c r="C2588" s="199"/>
      <c r="D2588" s="201"/>
    </row>
    <row r="2589" spans="2:4" s="202" customFormat="1" x14ac:dyDescent="0.2">
      <c r="B2589" s="199"/>
      <c r="C2589" s="199"/>
      <c r="D2589" s="201"/>
    </row>
    <row r="2590" spans="2:4" s="202" customFormat="1" x14ac:dyDescent="0.2">
      <c r="B2590" s="199"/>
      <c r="C2590" s="199"/>
      <c r="D2590" s="201"/>
    </row>
    <row r="2591" spans="2:4" s="202" customFormat="1" x14ac:dyDescent="0.2">
      <c r="B2591" s="199"/>
      <c r="C2591" s="199"/>
      <c r="D2591" s="201"/>
    </row>
    <row r="2592" spans="2:4" s="202" customFormat="1" x14ac:dyDescent="0.2">
      <c r="B2592" s="199"/>
      <c r="C2592" s="199"/>
      <c r="D2592" s="201"/>
    </row>
    <row r="2593" spans="2:4" s="202" customFormat="1" x14ac:dyDescent="0.2">
      <c r="B2593" s="199"/>
      <c r="C2593" s="199"/>
      <c r="D2593" s="201"/>
    </row>
    <row r="2594" spans="2:4" s="202" customFormat="1" x14ac:dyDescent="0.2">
      <c r="B2594" s="199"/>
      <c r="C2594" s="199"/>
      <c r="D2594" s="201"/>
    </row>
    <row r="2595" spans="2:4" s="202" customFormat="1" x14ac:dyDescent="0.2">
      <c r="B2595" s="199"/>
      <c r="C2595" s="199"/>
      <c r="D2595" s="201"/>
    </row>
    <row r="2596" spans="2:4" s="202" customFormat="1" x14ac:dyDescent="0.2">
      <c r="B2596" s="199"/>
      <c r="C2596" s="199"/>
      <c r="D2596" s="201"/>
    </row>
    <row r="2597" spans="2:4" s="202" customFormat="1" x14ac:dyDescent="0.2">
      <c r="B2597" s="199"/>
      <c r="C2597" s="199"/>
      <c r="D2597" s="201"/>
    </row>
    <row r="2598" spans="2:4" s="202" customFormat="1" x14ac:dyDescent="0.2">
      <c r="B2598" s="199"/>
      <c r="C2598" s="199"/>
      <c r="D2598" s="201"/>
    </row>
    <row r="2599" spans="2:4" s="202" customFormat="1" x14ac:dyDescent="0.2">
      <c r="B2599" s="199"/>
      <c r="C2599" s="199"/>
      <c r="D2599" s="201"/>
    </row>
    <row r="2600" spans="2:4" s="202" customFormat="1" x14ac:dyDescent="0.2">
      <c r="B2600" s="199"/>
      <c r="C2600" s="199"/>
      <c r="D2600" s="201"/>
    </row>
    <row r="2601" spans="2:4" s="202" customFormat="1" x14ac:dyDescent="0.2">
      <c r="B2601" s="199"/>
      <c r="C2601" s="199"/>
      <c r="D2601" s="201"/>
    </row>
    <row r="2602" spans="2:4" s="202" customFormat="1" x14ac:dyDescent="0.2">
      <c r="B2602" s="199"/>
      <c r="C2602" s="199"/>
      <c r="D2602" s="201"/>
    </row>
    <row r="2603" spans="2:4" s="202" customFormat="1" x14ac:dyDescent="0.2">
      <c r="B2603" s="199"/>
      <c r="C2603" s="199"/>
      <c r="D2603" s="201"/>
    </row>
    <row r="2604" spans="2:4" s="202" customFormat="1" x14ac:dyDescent="0.2">
      <c r="B2604" s="199"/>
      <c r="C2604" s="199"/>
      <c r="D2604" s="201"/>
    </row>
    <row r="2605" spans="2:4" s="202" customFormat="1" x14ac:dyDescent="0.2">
      <c r="B2605" s="199"/>
      <c r="C2605" s="199"/>
      <c r="D2605" s="201"/>
    </row>
    <row r="2606" spans="2:4" s="202" customFormat="1" x14ac:dyDescent="0.2">
      <c r="B2606" s="199"/>
      <c r="C2606" s="199"/>
      <c r="D2606" s="201"/>
    </row>
    <row r="2607" spans="2:4" s="202" customFormat="1" x14ac:dyDescent="0.2">
      <c r="B2607" s="199"/>
      <c r="C2607" s="199"/>
      <c r="D2607" s="201"/>
    </row>
    <row r="2608" spans="2:4" s="202" customFormat="1" x14ac:dyDescent="0.2">
      <c r="B2608" s="199"/>
      <c r="C2608" s="199"/>
      <c r="D2608" s="201"/>
    </row>
    <row r="2609" spans="2:4" s="202" customFormat="1" x14ac:dyDescent="0.2">
      <c r="B2609" s="199"/>
      <c r="C2609" s="199"/>
      <c r="D2609" s="201"/>
    </row>
    <row r="2610" spans="2:4" s="202" customFormat="1" x14ac:dyDescent="0.2">
      <c r="B2610" s="199"/>
      <c r="C2610" s="199"/>
      <c r="D2610" s="201"/>
    </row>
    <row r="2611" spans="2:4" s="202" customFormat="1" x14ac:dyDescent="0.2">
      <c r="B2611" s="199"/>
      <c r="C2611" s="199"/>
      <c r="D2611" s="201"/>
    </row>
    <row r="2612" spans="2:4" s="202" customFormat="1" x14ac:dyDescent="0.2">
      <c r="B2612" s="199"/>
      <c r="C2612" s="199"/>
      <c r="D2612" s="201"/>
    </row>
    <row r="2613" spans="2:4" s="202" customFormat="1" x14ac:dyDescent="0.2">
      <c r="B2613" s="199"/>
      <c r="C2613" s="199"/>
      <c r="D2613" s="201"/>
    </row>
    <row r="2614" spans="2:4" s="202" customFormat="1" x14ac:dyDescent="0.2">
      <c r="B2614" s="199"/>
      <c r="C2614" s="199"/>
      <c r="D2614" s="201"/>
    </row>
    <row r="2615" spans="2:4" s="202" customFormat="1" x14ac:dyDescent="0.2">
      <c r="B2615" s="199"/>
      <c r="C2615" s="199"/>
      <c r="D2615" s="201"/>
    </row>
    <row r="2616" spans="2:4" s="202" customFormat="1" x14ac:dyDescent="0.2">
      <c r="B2616" s="199"/>
      <c r="C2616" s="199"/>
      <c r="D2616" s="201"/>
    </row>
    <row r="2617" spans="2:4" s="202" customFormat="1" x14ac:dyDescent="0.2">
      <c r="B2617" s="199"/>
      <c r="C2617" s="199"/>
      <c r="D2617" s="201"/>
    </row>
    <row r="2618" spans="2:4" s="202" customFormat="1" x14ac:dyDescent="0.2">
      <c r="B2618" s="199"/>
      <c r="C2618" s="199"/>
      <c r="D2618" s="201"/>
    </row>
    <row r="2619" spans="2:4" s="202" customFormat="1" x14ac:dyDescent="0.2">
      <c r="B2619" s="199"/>
      <c r="C2619" s="199"/>
      <c r="D2619" s="201"/>
    </row>
    <row r="2620" spans="2:4" s="202" customFormat="1" x14ac:dyDescent="0.2">
      <c r="B2620" s="199"/>
      <c r="C2620" s="199"/>
      <c r="D2620" s="201"/>
    </row>
    <row r="2621" spans="2:4" s="202" customFormat="1" x14ac:dyDescent="0.2">
      <c r="B2621" s="199"/>
      <c r="C2621" s="199"/>
      <c r="D2621" s="201"/>
    </row>
    <row r="2622" spans="2:4" s="202" customFormat="1" x14ac:dyDescent="0.2">
      <c r="B2622" s="199"/>
      <c r="C2622" s="199"/>
      <c r="D2622" s="201"/>
    </row>
    <row r="2623" spans="2:4" s="202" customFormat="1" x14ac:dyDescent="0.2">
      <c r="B2623" s="199"/>
      <c r="C2623" s="199"/>
      <c r="D2623" s="201"/>
    </row>
    <row r="2624" spans="2:4" s="202" customFormat="1" x14ac:dyDescent="0.2">
      <c r="B2624" s="199"/>
      <c r="C2624" s="199"/>
      <c r="D2624" s="201"/>
    </row>
    <row r="2625" spans="2:4" s="202" customFormat="1" x14ac:dyDescent="0.2">
      <c r="B2625" s="199"/>
      <c r="C2625" s="199"/>
      <c r="D2625" s="201"/>
    </row>
    <row r="2626" spans="2:4" s="202" customFormat="1" x14ac:dyDescent="0.2">
      <c r="B2626" s="199"/>
      <c r="C2626" s="199"/>
      <c r="D2626" s="201"/>
    </row>
    <row r="2627" spans="2:4" s="202" customFormat="1" x14ac:dyDescent="0.2">
      <c r="B2627" s="199"/>
      <c r="C2627" s="199"/>
      <c r="D2627" s="201"/>
    </row>
    <row r="2628" spans="2:4" s="202" customFormat="1" x14ac:dyDescent="0.2">
      <c r="B2628" s="199"/>
      <c r="C2628" s="199"/>
      <c r="D2628" s="201"/>
    </row>
    <row r="2629" spans="2:4" s="202" customFormat="1" x14ac:dyDescent="0.2">
      <c r="B2629" s="199"/>
      <c r="C2629" s="199"/>
      <c r="D2629" s="201"/>
    </row>
    <row r="2630" spans="2:4" s="202" customFormat="1" x14ac:dyDescent="0.2">
      <c r="B2630" s="199"/>
      <c r="C2630" s="199"/>
      <c r="D2630" s="201"/>
    </row>
    <row r="2631" spans="2:4" s="202" customFormat="1" x14ac:dyDescent="0.2">
      <c r="B2631" s="199"/>
      <c r="C2631" s="199"/>
      <c r="D2631" s="201"/>
    </row>
    <row r="2632" spans="2:4" s="202" customFormat="1" x14ac:dyDescent="0.2">
      <c r="B2632" s="199"/>
      <c r="C2632" s="199"/>
      <c r="D2632" s="201"/>
    </row>
    <row r="2633" spans="2:4" s="202" customFormat="1" x14ac:dyDescent="0.2">
      <c r="B2633" s="199"/>
      <c r="C2633" s="199"/>
      <c r="D2633" s="201"/>
    </row>
    <row r="2634" spans="2:4" s="202" customFormat="1" x14ac:dyDescent="0.2">
      <c r="B2634" s="199"/>
      <c r="C2634" s="199"/>
      <c r="D2634" s="201"/>
    </row>
    <row r="2635" spans="2:4" s="202" customFormat="1" x14ac:dyDescent="0.2">
      <c r="B2635" s="199"/>
      <c r="C2635" s="199"/>
      <c r="D2635" s="201"/>
    </row>
    <row r="2636" spans="2:4" s="202" customFormat="1" x14ac:dyDescent="0.2">
      <c r="B2636" s="199"/>
      <c r="C2636" s="199"/>
      <c r="D2636" s="201"/>
    </row>
    <row r="2637" spans="2:4" s="202" customFormat="1" x14ac:dyDescent="0.2">
      <c r="B2637" s="199"/>
      <c r="C2637" s="199"/>
      <c r="D2637" s="201"/>
    </row>
    <row r="2638" spans="2:4" s="202" customFormat="1" x14ac:dyDescent="0.2">
      <c r="B2638" s="199"/>
      <c r="C2638" s="199"/>
      <c r="D2638" s="201"/>
    </row>
    <row r="2639" spans="2:4" s="202" customFormat="1" x14ac:dyDescent="0.2">
      <c r="B2639" s="199"/>
      <c r="C2639" s="199"/>
      <c r="D2639" s="201"/>
    </row>
    <row r="2640" spans="2:4" s="202" customFormat="1" x14ac:dyDescent="0.2">
      <c r="B2640" s="199"/>
      <c r="C2640" s="199"/>
      <c r="D2640" s="201"/>
    </row>
    <row r="2641" spans="2:4" s="202" customFormat="1" x14ac:dyDescent="0.2">
      <c r="B2641" s="199"/>
      <c r="C2641" s="199"/>
      <c r="D2641" s="201"/>
    </row>
    <row r="2642" spans="2:4" s="202" customFormat="1" x14ac:dyDescent="0.2">
      <c r="B2642" s="199"/>
      <c r="C2642" s="199"/>
      <c r="D2642" s="201"/>
    </row>
    <row r="2643" spans="2:4" s="202" customFormat="1" x14ac:dyDescent="0.2">
      <c r="B2643" s="199"/>
      <c r="C2643" s="199"/>
      <c r="D2643" s="201"/>
    </row>
    <row r="2644" spans="2:4" s="202" customFormat="1" x14ac:dyDescent="0.2">
      <c r="B2644" s="199"/>
      <c r="C2644" s="199"/>
      <c r="D2644" s="201"/>
    </row>
    <row r="2645" spans="2:4" s="202" customFormat="1" x14ac:dyDescent="0.2">
      <c r="B2645" s="199"/>
      <c r="C2645" s="199"/>
      <c r="D2645" s="201"/>
    </row>
    <row r="2646" spans="2:4" s="202" customFormat="1" x14ac:dyDescent="0.2">
      <c r="B2646" s="199"/>
      <c r="C2646" s="199"/>
      <c r="D2646" s="201"/>
    </row>
    <row r="2647" spans="2:4" s="202" customFormat="1" x14ac:dyDescent="0.2">
      <c r="B2647" s="199"/>
      <c r="C2647" s="199"/>
      <c r="D2647" s="201"/>
    </row>
    <row r="2648" spans="2:4" s="202" customFormat="1" x14ac:dyDescent="0.2">
      <c r="B2648" s="199"/>
      <c r="C2648" s="199"/>
      <c r="D2648" s="201"/>
    </row>
    <row r="2649" spans="2:4" s="202" customFormat="1" x14ac:dyDescent="0.2">
      <c r="B2649" s="199"/>
      <c r="C2649" s="199"/>
      <c r="D2649" s="201"/>
    </row>
    <row r="2650" spans="2:4" s="202" customFormat="1" x14ac:dyDescent="0.2">
      <c r="B2650" s="199"/>
      <c r="C2650" s="199"/>
      <c r="D2650" s="201"/>
    </row>
    <row r="2651" spans="2:4" s="202" customFormat="1" x14ac:dyDescent="0.2">
      <c r="B2651" s="199"/>
      <c r="C2651" s="199"/>
      <c r="D2651" s="201"/>
    </row>
    <row r="2652" spans="2:4" s="202" customFormat="1" x14ac:dyDescent="0.2">
      <c r="B2652" s="199"/>
      <c r="C2652" s="199"/>
      <c r="D2652" s="201"/>
    </row>
    <row r="2653" spans="2:4" s="202" customFormat="1" x14ac:dyDescent="0.2">
      <c r="B2653" s="199"/>
      <c r="C2653" s="199"/>
      <c r="D2653" s="201"/>
    </row>
    <row r="2654" spans="2:4" s="202" customFormat="1" x14ac:dyDescent="0.2">
      <c r="B2654" s="199"/>
      <c r="C2654" s="199"/>
      <c r="D2654" s="201"/>
    </row>
    <row r="2655" spans="2:4" s="202" customFormat="1" x14ac:dyDescent="0.2">
      <c r="B2655" s="199"/>
      <c r="C2655" s="199"/>
      <c r="D2655" s="201"/>
    </row>
    <row r="2656" spans="2:4" s="202" customFormat="1" x14ac:dyDescent="0.2">
      <c r="B2656" s="199"/>
      <c r="C2656" s="199"/>
      <c r="D2656" s="201"/>
    </row>
    <row r="2657" spans="2:4" s="202" customFormat="1" x14ac:dyDescent="0.2">
      <c r="B2657" s="199"/>
      <c r="C2657" s="199"/>
      <c r="D2657" s="201"/>
    </row>
    <row r="2658" spans="2:4" s="202" customFormat="1" x14ac:dyDescent="0.2">
      <c r="B2658" s="199"/>
      <c r="C2658" s="199"/>
      <c r="D2658" s="201"/>
    </row>
    <row r="2659" spans="2:4" s="202" customFormat="1" x14ac:dyDescent="0.2">
      <c r="B2659" s="199"/>
      <c r="C2659" s="199"/>
      <c r="D2659" s="201"/>
    </row>
    <row r="2660" spans="2:4" s="202" customFormat="1" x14ac:dyDescent="0.2">
      <c r="B2660" s="199"/>
      <c r="C2660" s="199"/>
      <c r="D2660" s="201"/>
    </row>
    <row r="2661" spans="2:4" s="202" customFormat="1" x14ac:dyDescent="0.2">
      <c r="B2661" s="199"/>
      <c r="C2661" s="199"/>
      <c r="D2661" s="201"/>
    </row>
    <row r="2662" spans="2:4" s="202" customFormat="1" x14ac:dyDescent="0.2">
      <c r="B2662" s="199"/>
      <c r="C2662" s="199"/>
      <c r="D2662" s="201"/>
    </row>
    <row r="2663" spans="2:4" s="202" customFormat="1" x14ac:dyDescent="0.2">
      <c r="B2663" s="199"/>
      <c r="C2663" s="199"/>
      <c r="D2663" s="201"/>
    </row>
    <row r="2664" spans="2:4" s="202" customFormat="1" x14ac:dyDescent="0.2">
      <c r="B2664" s="199"/>
      <c r="C2664" s="199"/>
      <c r="D2664" s="201"/>
    </row>
    <row r="2665" spans="2:4" s="202" customFormat="1" x14ac:dyDescent="0.2">
      <c r="B2665" s="199"/>
      <c r="C2665" s="199"/>
      <c r="D2665" s="201"/>
    </row>
    <row r="2666" spans="2:4" s="202" customFormat="1" x14ac:dyDescent="0.2">
      <c r="B2666" s="199"/>
      <c r="C2666" s="199"/>
      <c r="D2666" s="201"/>
    </row>
    <row r="2667" spans="2:4" s="202" customFormat="1" x14ac:dyDescent="0.2">
      <c r="B2667" s="199"/>
      <c r="C2667" s="199"/>
      <c r="D2667" s="201"/>
    </row>
    <row r="2668" spans="2:4" s="202" customFormat="1" x14ac:dyDescent="0.2">
      <c r="B2668" s="199"/>
      <c r="C2668" s="199"/>
      <c r="D2668" s="201"/>
    </row>
    <row r="2669" spans="2:4" s="202" customFormat="1" x14ac:dyDescent="0.2">
      <c r="B2669" s="199"/>
      <c r="C2669" s="199"/>
      <c r="D2669" s="201"/>
    </row>
    <row r="2670" spans="2:4" s="202" customFormat="1" x14ac:dyDescent="0.2">
      <c r="B2670" s="199"/>
      <c r="C2670" s="199"/>
      <c r="D2670" s="201"/>
    </row>
    <row r="2671" spans="2:4" s="202" customFormat="1" x14ac:dyDescent="0.2">
      <c r="B2671" s="199"/>
      <c r="C2671" s="199"/>
      <c r="D2671" s="201"/>
    </row>
    <row r="2672" spans="2:4" s="202" customFormat="1" x14ac:dyDescent="0.2">
      <c r="B2672" s="199"/>
      <c r="C2672" s="199"/>
      <c r="D2672" s="201"/>
    </row>
    <row r="2673" spans="2:4" s="202" customFormat="1" x14ac:dyDescent="0.2">
      <c r="B2673" s="199"/>
      <c r="C2673" s="199"/>
      <c r="D2673" s="201"/>
    </row>
    <row r="2674" spans="2:4" s="202" customFormat="1" x14ac:dyDescent="0.2">
      <c r="B2674" s="199"/>
      <c r="C2674" s="199"/>
      <c r="D2674" s="201"/>
    </row>
    <row r="2675" spans="2:4" s="202" customFormat="1" x14ac:dyDescent="0.2">
      <c r="B2675" s="199"/>
      <c r="C2675" s="199"/>
      <c r="D2675" s="201"/>
    </row>
    <row r="2676" spans="2:4" s="202" customFormat="1" x14ac:dyDescent="0.2">
      <c r="B2676" s="199"/>
      <c r="C2676" s="199"/>
      <c r="D2676" s="201"/>
    </row>
    <row r="2677" spans="2:4" s="202" customFormat="1" x14ac:dyDescent="0.2">
      <c r="B2677" s="199"/>
      <c r="C2677" s="199"/>
      <c r="D2677" s="201"/>
    </row>
    <row r="2678" spans="2:4" s="202" customFormat="1" x14ac:dyDescent="0.2">
      <c r="B2678" s="199"/>
      <c r="C2678" s="199"/>
      <c r="D2678" s="201"/>
    </row>
    <row r="2679" spans="2:4" s="202" customFormat="1" x14ac:dyDescent="0.2">
      <c r="B2679" s="199"/>
      <c r="C2679" s="199"/>
      <c r="D2679" s="201"/>
    </row>
    <row r="2680" spans="2:4" s="202" customFormat="1" x14ac:dyDescent="0.2">
      <c r="B2680" s="199"/>
      <c r="C2680" s="199"/>
      <c r="D2680" s="201"/>
    </row>
    <row r="2681" spans="2:4" s="202" customFormat="1" x14ac:dyDescent="0.2">
      <c r="B2681" s="199"/>
      <c r="C2681" s="199"/>
      <c r="D2681" s="201"/>
    </row>
    <row r="2682" spans="2:4" s="202" customFormat="1" x14ac:dyDescent="0.2">
      <c r="B2682" s="199"/>
      <c r="C2682" s="199"/>
      <c r="D2682" s="201"/>
    </row>
    <row r="2683" spans="2:4" s="202" customFormat="1" x14ac:dyDescent="0.2">
      <c r="B2683" s="199"/>
      <c r="C2683" s="199"/>
      <c r="D2683" s="201"/>
    </row>
    <row r="2684" spans="2:4" s="202" customFormat="1" x14ac:dyDescent="0.2">
      <c r="B2684" s="199"/>
      <c r="C2684" s="199"/>
      <c r="D2684" s="201"/>
    </row>
    <row r="2685" spans="2:4" s="202" customFormat="1" x14ac:dyDescent="0.2">
      <c r="B2685" s="199"/>
      <c r="C2685" s="199"/>
      <c r="D2685" s="201"/>
    </row>
    <row r="2686" spans="2:4" s="202" customFormat="1" x14ac:dyDescent="0.2">
      <c r="B2686" s="199"/>
      <c r="C2686" s="199"/>
      <c r="D2686" s="201"/>
    </row>
    <row r="2687" spans="2:4" s="202" customFormat="1" x14ac:dyDescent="0.2">
      <c r="B2687" s="199"/>
      <c r="C2687" s="199"/>
      <c r="D2687" s="201"/>
    </row>
    <row r="2688" spans="2:4" s="202" customFormat="1" x14ac:dyDescent="0.2">
      <c r="B2688" s="199"/>
      <c r="C2688" s="199"/>
      <c r="D2688" s="201"/>
    </row>
    <row r="2689" spans="2:4" s="202" customFormat="1" x14ac:dyDescent="0.2">
      <c r="B2689" s="199"/>
      <c r="C2689" s="199"/>
      <c r="D2689" s="201"/>
    </row>
    <row r="2690" spans="2:4" s="202" customFormat="1" x14ac:dyDescent="0.2">
      <c r="B2690" s="199"/>
      <c r="C2690" s="199"/>
      <c r="D2690" s="201"/>
    </row>
    <row r="2691" spans="2:4" s="202" customFormat="1" x14ac:dyDescent="0.2">
      <c r="B2691" s="199"/>
      <c r="C2691" s="199"/>
      <c r="D2691" s="201"/>
    </row>
    <row r="2692" spans="2:4" s="202" customFormat="1" x14ac:dyDescent="0.2">
      <c r="B2692" s="199"/>
      <c r="C2692" s="199"/>
      <c r="D2692" s="201"/>
    </row>
    <row r="2693" spans="2:4" s="202" customFormat="1" x14ac:dyDescent="0.2">
      <c r="B2693" s="199"/>
      <c r="C2693" s="199"/>
      <c r="D2693" s="201"/>
    </row>
    <row r="2694" spans="2:4" s="202" customFormat="1" x14ac:dyDescent="0.2">
      <c r="B2694" s="199"/>
      <c r="C2694" s="199"/>
      <c r="D2694" s="201"/>
    </row>
    <row r="2695" spans="2:4" s="202" customFormat="1" x14ac:dyDescent="0.2">
      <c r="B2695" s="199"/>
      <c r="C2695" s="199"/>
      <c r="D2695" s="201"/>
    </row>
    <row r="2696" spans="2:4" s="202" customFormat="1" x14ac:dyDescent="0.2">
      <c r="B2696" s="199"/>
      <c r="C2696" s="199"/>
      <c r="D2696" s="201"/>
    </row>
    <row r="2697" spans="2:4" s="202" customFormat="1" x14ac:dyDescent="0.2">
      <c r="B2697" s="199"/>
      <c r="C2697" s="199"/>
      <c r="D2697" s="201"/>
    </row>
    <row r="2698" spans="2:4" s="202" customFormat="1" x14ac:dyDescent="0.2">
      <c r="B2698" s="199"/>
      <c r="C2698" s="199"/>
      <c r="D2698" s="201"/>
    </row>
    <row r="2699" spans="2:4" s="202" customFormat="1" x14ac:dyDescent="0.2">
      <c r="B2699" s="199"/>
      <c r="C2699" s="199"/>
      <c r="D2699" s="201"/>
    </row>
    <row r="2700" spans="2:4" s="202" customFormat="1" x14ac:dyDescent="0.2">
      <c r="B2700" s="199"/>
      <c r="C2700" s="199"/>
      <c r="D2700" s="201"/>
    </row>
    <row r="2701" spans="2:4" s="202" customFormat="1" x14ac:dyDescent="0.2">
      <c r="B2701" s="199"/>
      <c r="C2701" s="199"/>
      <c r="D2701" s="201"/>
    </row>
    <row r="2702" spans="2:4" s="202" customFormat="1" x14ac:dyDescent="0.2">
      <c r="B2702" s="199"/>
      <c r="C2702" s="199"/>
      <c r="D2702" s="201"/>
    </row>
    <row r="2703" spans="2:4" s="202" customFormat="1" x14ac:dyDescent="0.2">
      <c r="B2703" s="199"/>
      <c r="C2703" s="199"/>
      <c r="D2703" s="201"/>
    </row>
    <row r="2704" spans="2:4" s="202" customFormat="1" x14ac:dyDescent="0.2">
      <c r="B2704" s="199"/>
      <c r="C2704" s="199"/>
      <c r="D2704" s="201"/>
    </row>
    <row r="2705" spans="2:4" s="202" customFormat="1" x14ac:dyDescent="0.2">
      <c r="B2705" s="199"/>
      <c r="C2705" s="199"/>
      <c r="D2705" s="201"/>
    </row>
    <row r="2706" spans="2:4" s="202" customFormat="1" x14ac:dyDescent="0.2">
      <c r="B2706" s="199"/>
      <c r="C2706" s="199"/>
      <c r="D2706" s="201"/>
    </row>
    <row r="2707" spans="2:4" s="202" customFormat="1" x14ac:dyDescent="0.2">
      <c r="B2707" s="199"/>
      <c r="C2707" s="199"/>
      <c r="D2707" s="201"/>
    </row>
    <row r="2708" spans="2:4" s="202" customFormat="1" x14ac:dyDescent="0.2">
      <c r="B2708" s="199"/>
      <c r="C2708" s="199"/>
      <c r="D2708" s="201"/>
    </row>
    <row r="2709" spans="2:4" s="202" customFormat="1" x14ac:dyDescent="0.2">
      <c r="B2709" s="199"/>
      <c r="C2709" s="199"/>
      <c r="D2709" s="201"/>
    </row>
    <row r="2710" spans="2:4" s="202" customFormat="1" x14ac:dyDescent="0.2">
      <c r="B2710" s="199"/>
      <c r="C2710" s="199"/>
      <c r="D2710" s="201"/>
    </row>
    <row r="2711" spans="2:4" s="202" customFormat="1" x14ac:dyDescent="0.2">
      <c r="B2711" s="199"/>
      <c r="C2711" s="199"/>
      <c r="D2711" s="201"/>
    </row>
    <row r="2712" spans="2:4" s="202" customFormat="1" x14ac:dyDescent="0.2">
      <c r="B2712" s="199"/>
      <c r="C2712" s="199"/>
      <c r="D2712" s="201"/>
    </row>
    <row r="2713" spans="2:4" s="202" customFormat="1" x14ac:dyDescent="0.2">
      <c r="B2713" s="199"/>
      <c r="C2713" s="199"/>
      <c r="D2713" s="201"/>
    </row>
    <row r="2714" spans="2:4" s="202" customFormat="1" x14ac:dyDescent="0.2">
      <c r="B2714" s="199"/>
      <c r="C2714" s="199"/>
      <c r="D2714" s="201"/>
    </row>
    <row r="2715" spans="2:4" s="202" customFormat="1" x14ac:dyDescent="0.2">
      <c r="B2715" s="199"/>
      <c r="C2715" s="199"/>
      <c r="D2715" s="201"/>
    </row>
    <row r="2716" spans="2:4" s="202" customFormat="1" x14ac:dyDescent="0.2">
      <c r="B2716" s="199"/>
      <c r="C2716" s="199"/>
      <c r="D2716" s="201"/>
    </row>
    <row r="2717" spans="2:4" s="202" customFormat="1" x14ac:dyDescent="0.2">
      <c r="B2717" s="199"/>
      <c r="C2717" s="199"/>
      <c r="D2717" s="201"/>
    </row>
    <row r="2718" spans="2:4" s="202" customFormat="1" x14ac:dyDescent="0.2">
      <c r="B2718" s="199"/>
      <c r="C2718" s="199"/>
      <c r="D2718" s="201"/>
    </row>
    <row r="2719" spans="2:4" s="202" customFormat="1" x14ac:dyDescent="0.2">
      <c r="B2719" s="199"/>
      <c r="C2719" s="199"/>
      <c r="D2719" s="201"/>
    </row>
    <row r="2720" spans="2:4" s="202" customFormat="1" x14ac:dyDescent="0.2">
      <c r="B2720" s="199"/>
      <c r="C2720" s="199"/>
      <c r="D2720" s="201"/>
    </row>
    <row r="2721" spans="2:4" s="202" customFormat="1" x14ac:dyDescent="0.2">
      <c r="B2721" s="199"/>
      <c r="C2721" s="199"/>
      <c r="D2721" s="201"/>
    </row>
    <row r="2722" spans="2:4" s="202" customFormat="1" x14ac:dyDescent="0.2">
      <c r="B2722" s="199"/>
      <c r="C2722" s="199"/>
      <c r="D2722" s="201"/>
    </row>
    <row r="2723" spans="2:4" s="202" customFormat="1" x14ac:dyDescent="0.2">
      <c r="B2723" s="199"/>
      <c r="C2723" s="199"/>
      <c r="D2723" s="201"/>
    </row>
    <row r="2724" spans="2:4" s="202" customFormat="1" x14ac:dyDescent="0.2">
      <c r="B2724" s="199"/>
      <c r="C2724" s="199"/>
      <c r="D2724" s="201"/>
    </row>
    <row r="2725" spans="2:4" s="202" customFormat="1" x14ac:dyDescent="0.2">
      <c r="B2725" s="199"/>
      <c r="C2725" s="199"/>
      <c r="D2725" s="201"/>
    </row>
    <row r="2726" spans="2:4" s="202" customFormat="1" x14ac:dyDescent="0.2">
      <c r="B2726" s="199"/>
      <c r="C2726" s="199"/>
      <c r="D2726" s="201"/>
    </row>
    <row r="2727" spans="2:4" s="202" customFormat="1" x14ac:dyDescent="0.2">
      <c r="B2727" s="199"/>
      <c r="C2727" s="199"/>
      <c r="D2727" s="201"/>
    </row>
    <row r="2728" spans="2:4" s="202" customFormat="1" x14ac:dyDescent="0.2">
      <c r="B2728" s="199"/>
      <c r="C2728" s="199"/>
      <c r="D2728" s="201"/>
    </row>
    <row r="2729" spans="2:4" s="202" customFormat="1" x14ac:dyDescent="0.2">
      <c r="B2729" s="199"/>
      <c r="C2729" s="199"/>
      <c r="D2729" s="201"/>
    </row>
    <row r="2730" spans="2:4" s="202" customFormat="1" x14ac:dyDescent="0.2">
      <c r="B2730" s="199"/>
      <c r="C2730" s="199"/>
      <c r="D2730" s="201"/>
    </row>
    <row r="2731" spans="2:4" s="202" customFormat="1" x14ac:dyDescent="0.2">
      <c r="B2731" s="199"/>
      <c r="C2731" s="199"/>
      <c r="D2731" s="201"/>
    </row>
    <row r="2732" spans="2:4" s="202" customFormat="1" x14ac:dyDescent="0.2">
      <c r="B2732" s="199"/>
      <c r="C2732" s="199"/>
      <c r="D2732" s="201"/>
    </row>
    <row r="2733" spans="2:4" s="202" customFormat="1" x14ac:dyDescent="0.2">
      <c r="B2733" s="199"/>
      <c r="C2733" s="199"/>
      <c r="D2733" s="201"/>
    </row>
    <row r="2734" spans="2:4" s="202" customFormat="1" x14ac:dyDescent="0.2">
      <c r="B2734" s="199"/>
      <c r="C2734" s="199"/>
      <c r="D2734" s="201"/>
    </row>
    <row r="2735" spans="2:4" s="202" customFormat="1" x14ac:dyDescent="0.2">
      <c r="B2735" s="199"/>
      <c r="C2735" s="199"/>
      <c r="D2735" s="201"/>
    </row>
    <row r="2736" spans="2:4" s="202" customFormat="1" x14ac:dyDescent="0.2">
      <c r="B2736" s="199"/>
      <c r="C2736" s="199"/>
      <c r="D2736" s="201"/>
    </row>
    <row r="2737" spans="2:4" s="202" customFormat="1" x14ac:dyDescent="0.2">
      <c r="B2737" s="199"/>
      <c r="C2737" s="199"/>
      <c r="D2737" s="201"/>
    </row>
    <row r="2738" spans="2:4" s="202" customFormat="1" x14ac:dyDescent="0.2">
      <c r="B2738" s="199"/>
      <c r="C2738" s="199"/>
      <c r="D2738" s="201"/>
    </row>
    <row r="2739" spans="2:4" s="202" customFormat="1" x14ac:dyDescent="0.2">
      <c r="B2739" s="199"/>
      <c r="C2739" s="199"/>
      <c r="D2739" s="201"/>
    </row>
    <row r="2740" spans="2:4" s="202" customFormat="1" x14ac:dyDescent="0.2">
      <c r="B2740" s="199"/>
      <c r="C2740" s="199"/>
      <c r="D2740" s="201"/>
    </row>
    <row r="2741" spans="2:4" s="202" customFormat="1" x14ac:dyDescent="0.2">
      <c r="B2741" s="199"/>
      <c r="C2741" s="199"/>
      <c r="D2741" s="201"/>
    </row>
    <row r="2742" spans="2:4" s="202" customFormat="1" x14ac:dyDescent="0.2">
      <c r="B2742" s="199"/>
      <c r="C2742" s="199"/>
      <c r="D2742" s="201"/>
    </row>
    <row r="2743" spans="2:4" s="202" customFormat="1" x14ac:dyDescent="0.2">
      <c r="B2743" s="199"/>
      <c r="C2743" s="199"/>
      <c r="D2743" s="201"/>
    </row>
    <row r="2744" spans="2:4" s="202" customFormat="1" x14ac:dyDescent="0.2">
      <c r="B2744" s="199"/>
      <c r="C2744" s="199"/>
      <c r="D2744" s="201"/>
    </row>
    <row r="2745" spans="2:4" s="202" customFormat="1" x14ac:dyDescent="0.2">
      <c r="B2745" s="199"/>
      <c r="C2745" s="199"/>
      <c r="D2745" s="201"/>
    </row>
    <row r="2746" spans="2:4" s="202" customFormat="1" x14ac:dyDescent="0.2">
      <c r="B2746" s="199"/>
      <c r="C2746" s="199"/>
      <c r="D2746" s="201"/>
    </row>
    <row r="2747" spans="2:4" s="202" customFormat="1" x14ac:dyDescent="0.2">
      <c r="B2747" s="199"/>
      <c r="C2747" s="199"/>
      <c r="D2747" s="201"/>
    </row>
    <row r="2748" spans="2:4" s="202" customFormat="1" x14ac:dyDescent="0.2">
      <c r="B2748" s="199"/>
      <c r="C2748" s="199"/>
      <c r="D2748" s="201"/>
    </row>
    <row r="2749" spans="2:4" s="202" customFormat="1" x14ac:dyDescent="0.2">
      <c r="B2749" s="199"/>
      <c r="C2749" s="199"/>
      <c r="D2749" s="201"/>
    </row>
    <row r="2750" spans="2:4" s="202" customFormat="1" x14ac:dyDescent="0.2">
      <c r="B2750" s="199"/>
      <c r="C2750" s="199"/>
      <c r="D2750" s="201"/>
    </row>
    <row r="2751" spans="2:4" s="202" customFormat="1" x14ac:dyDescent="0.2">
      <c r="B2751" s="199"/>
      <c r="C2751" s="199"/>
      <c r="D2751" s="201"/>
    </row>
    <row r="2752" spans="2:4" s="202" customFormat="1" x14ac:dyDescent="0.2">
      <c r="B2752" s="199"/>
      <c r="C2752" s="199"/>
      <c r="D2752" s="201"/>
    </row>
    <row r="2753" spans="2:4" s="202" customFormat="1" x14ac:dyDescent="0.2">
      <c r="B2753" s="199"/>
      <c r="C2753" s="199"/>
      <c r="D2753" s="201"/>
    </row>
    <row r="2754" spans="2:4" s="202" customFormat="1" x14ac:dyDescent="0.2">
      <c r="B2754" s="199"/>
      <c r="C2754" s="199"/>
      <c r="D2754" s="201"/>
    </row>
    <row r="2755" spans="2:4" s="202" customFormat="1" x14ac:dyDescent="0.2">
      <c r="B2755" s="199"/>
      <c r="C2755" s="199"/>
      <c r="D2755" s="201"/>
    </row>
    <row r="2756" spans="2:4" s="202" customFormat="1" x14ac:dyDescent="0.2">
      <c r="B2756" s="199"/>
      <c r="C2756" s="199"/>
      <c r="D2756" s="201"/>
    </row>
    <row r="2757" spans="2:4" s="202" customFormat="1" x14ac:dyDescent="0.2">
      <c r="B2757" s="199"/>
      <c r="C2757" s="199"/>
      <c r="D2757" s="201"/>
    </row>
    <row r="2758" spans="2:4" s="202" customFormat="1" x14ac:dyDescent="0.2">
      <c r="B2758" s="199"/>
      <c r="C2758" s="199"/>
      <c r="D2758" s="201"/>
    </row>
    <row r="2759" spans="2:4" s="202" customFormat="1" x14ac:dyDescent="0.2">
      <c r="B2759" s="199"/>
      <c r="C2759" s="199"/>
      <c r="D2759" s="201"/>
    </row>
    <row r="2760" spans="2:4" s="202" customFormat="1" x14ac:dyDescent="0.2">
      <c r="B2760" s="199"/>
      <c r="C2760" s="199"/>
      <c r="D2760" s="201"/>
    </row>
    <row r="2761" spans="2:4" s="202" customFormat="1" x14ac:dyDescent="0.2">
      <c r="B2761" s="199"/>
      <c r="C2761" s="199"/>
      <c r="D2761" s="201"/>
    </row>
    <row r="2762" spans="2:4" s="202" customFormat="1" x14ac:dyDescent="0.2">
      <c r="B2762" s="199"/>
      <c r="C2762" s="199"/>
      <c r="D2762" s="201"/>
    </row>
    <row r="2763" spans="2:4" s="202" customFormat="1" x14ac:dyDescent="0.2">
      <c r="B2763" s="199"/>
      <c r="C2763" s="199"/>
      <c r="D2763" s="201"/>
    </row>
    <row r="2764" spans="2:4" s="202" customFormat="1" x14ac:dyDescent="0.2">
      <c r="B2764" s="199"/>
      <c r="C2764" s="199"/>
      <c r="D2764" s="201"/>
    </row>
    <row r="2765" spans="2:4" s="202" customFormat="1" x14ac:dyDescent="0.2">
      <c r="B2765" s="199"/>
      <c r="C2765" s="199"/>
      <c r="D2765" s="201"/>
    </row>
    <row r="2766" spans="2:4" s="202" customFormat="1" x14ac:dyDescent="0.2">
      <c r="B2766" s="199"/>
      <c r="C2766" s="199"/>
      <c r="D2766" s="201"/>
    </row>
    <row r="2767" spans="2:4" s="202" customFormat="1" x14ac:dyDescent="0.2">
      <c r="B2767" s="199"/>
      <c r="C2767" s="199"/>
      <c r="D2767" s="201"/>
    </row>
    <row r="2768" spans="2:4" s="202" customFormat="1" x14ac:dyDescent="0.2">
      <c r="B2768" s="199"/>
      <c r="C2768" s="199"/>
      <c r="D2768" s="201"/>
    </row>
    <row r="2769" spans="2:4" s="202" customFormat="1" x14ac:dyDescent="0.2">
      <c r="B2769" s="199"/>
      <c r="C2769" s="199"/>
      <c r="D2769" s="201"/>
    </row>
    <row r="2770" spans="2:4" s="202" customFormat="1" x14ac:dyDescent="0.2">
      <c r="B2770" s="199"/>
      <c r="C2770" s="199"/>
      <c r="D2770" s="201"/>
    </row>
    <row r="2771" spans="2:4" s="202" customFormat="1" x14ac:dyDescent="0.2">
      <c r="B2771" s="199"/>
      <c r="C2771" s="199"/>
      <c r="D2771" s="201"/>
    </row>
    <row r="2772" spans="2:4" s="202" customFormat="1" x14ac:dyDescent="0.2">
      <c r="B2772" s="199"/>
      <c r="C2772" s="199"/>
      <c r="D2772" s="201"/>
    </row>
    <row r="2773" spans="2:4" s="202" customFormat="1" x14ac:dyDescent="0.2">
      <c r="B2773" s="199"/>
      <c r="C2773" s="199"/>
      <c r="D2773" s="201"/>
    </row>
    <row r="2774" spans="2:4" s="202" customFormat="1" x14ac:dyDescent="0.2">
      <c r="B2774" s="199"/>
      <c r="C2774" s="199"/>
      <c r="D2774" s="201"/>
    </row>
    <row r="2775" spans="2:4" s="202" customFormat="1" x14ac:dyDescent="0.2">
      <c r="B2775" s="199"/>
      <c r="C2775" s="199"/>
      <c r="D2775" s="201"/>
    </row>
    <row r="2776" spans="2:4" s="202" customFormat="1" x14ac:dyDescent="0.2">
      <c r="B2776" s="199"/>
      <c r="C2776" s="199"/>
      <c r="D2776" s="201"/>
    </row>
    <row r="2777" spans="2:4" s="202" customFormat="1" x14ac:dyDescent="0.2">
      <c r="B2777" s="199"/>
      <c r="C2777" s="199"/>
      <c r="D2777" s="201"/>
    </row>
    <row r="2778" spans="2:4" s="202" customFormat="1" x14ac:dyDescent="0.2">
      <c r="B2778" s="199"/>
      <c r="C2778" s="199"/>
      <c r="D2778" s="201"/>
    </row>
    <row r="2779" spans="2:4" s="202" customFormat="1" x14ac:dyDescent="0.2">
      <c r="B2779" s="199"/>
      <c r="C2779" s="199"/>
      <c r="D2779" s="201"/>
    </row>
    <row r="2780" spans="2:4" s="202" customFormat="1" x14ac:dyDescent="0.2">
      <c r="B2780" s="199"/>
      <c r="C2780" s="199"/>
      <c r="D2780" s="201"/>
    </row>
    <row r="2781" spans="2:4" s="202" customFormat="1" x14ac:dyDescent="0.2">
      <c r="B2781" s="199"/>
      <c r="C2781" s="199"/>
      <c r="D2781" s="201"/>
    </row>
    <row r="2782" spans="2:4" s="202" customFormat="1" x14ac:dyDescent="0.2">
      <c r="B2782" s="199"/>
      <c r="C2782" s="199"/>
      <c r="D2782" s="201"/>
    </row>
    <row r="2783" spans="2:4" s="202" customFormat="1" x14ac:dyDescent="0.2">
      <c r="B2783" s="199"/>
      <c r="C2783" s="199"/>
      <c r="D2783" s="201"/>
    </row>
    <row r="2784" spans="2:4" s="202" customFormat="1" x14ac:dyDescent="0.2">
      <c r="B2784" s="199"/>
      <c r="C2784" s="199"/>
      <c r="D2784" s="201"/>
    </row>
    <row r="2785" spans="2:4" s="202" customFormat="1" x14ac:dyDescent="0.2">
      <c r="B2785" s="199"/>
      <c r="C2785" s="199"/>
      <c r="D2785" s="201"/>
    </row>
    <row r="2786" spans="2:4" s="202" customFormat="1" x14ac:dyDescent="0.2">
      <c r="B2786" s="199"/>
      <c r="C2786" s="199"/>
      <c r="D2786" s="201"/>
    </row>
    <row r="2787" spans="2:4" s="202" customFormat="1" x14ac:dyDescent="0.2">
      <c r="B2787" s="199"/>
      <c r="C2787" s="199"/>
      <c r="D2787" s="201"/>
    </row>
    <row r="2788" spans="2:4" s="202" customFormat="1" x14ac:dyDescent="0.2">
      <c r="B2788" s="199"/>
      <c r="C2788" s="199"/>
      <c r="D2788" s="201"/>
    </row>
    <row r="2789" spans="2:4" s="202" customFormat="1" x14ac:dyDescent="0.2">
      <c r="B2789" s="199"/>
      <c r="C2789" s="199"/>
      <c r="D2789" s="201"/>
    </row>
    <row r="2790" spans="2:4" s="202" customFormat="1" x14ac:dyDescent="0.2">
      <c r="B2790" s="199"/>
      <c r="C2790" s="199"/>
      <c r="D2790" s="201"/>
    </row>
    <row r="2791" spans="2:4" s="202" customFormat="1" x14ac:dyDescent="0.2">
      <c r="B2791" s="199"/>
      <c r="C2791" s="199"/>
      <c r="D2791" s="201"/>
    </row>
    <row r="2792" spans="2:4" s="202" customFormat="1" x14ac:dyDescent="0.2">
      <c r="B2792" s="199"/>
      <c r="C2792" s="199"/>
      <c r="D2792" s="201"/>
    </row>
    <row r="2793" spans="2:4" s="202" customFormat="1" x14ac:dyDescent="0.2">
      <c r="B2793" s="199"/>
      <c r="C2793" s="199"/>
      <c r="D2793" s="201"/>
    </row>
    <row r="2794" spans="2:4" s="202" customFormat="1" x14ac:dyDescent="0.2">
      <c r="B2794" s="199"/>
      <c r="C2794" s="199"/>
      <c r="D2794" s="201"/>
    </row>
    <row r="2795" spans="2:4" s="202" customFormat="1" x14ac:dyDescent="0.2">
      <c r="B2795" s="199"/>
      <c r="C2795" s="199"/>
      <c r="D2795" s="201"/>
    </row>
    <row r="2796" spans="2:4" s="202" customFormat="1" x14ac:dyDescent="0.2">
      <c r="B2796" s="199"/>
      <c r="C2796" s="199"/>
      <c r="D2796" s="201"/>
    </row>
    <row r="2797" spans="2:4" s="202" customFormat="1" x14ac:dyDescent="0.2">
      <c r="B2797" s="199"/>
      <c r="C2797" s="199"/>
      <c r="D2797" s="201"/>
    </row>
    <row r="2798" spans="2:4" s="202" customFormat="1" x14ac:dyDescent="0.2">
      <c r="B2798" s="199"/>
      <c r="C2798" s="199"/>
      <c r="D2798" s="201"/>
    </row>
    <row r="2799" spans="2:4" s="202" customFormat="1" x14ac:dyDescent="0.2">
      <c r="B2799" s="199"/>
      <c r="C2799" s="199"/>
      <c r="D2799" s="201"/>
    </row>
    <row r="2800" spans="2:4" s="202" customFormat="1" x14ac:dyDescent="0.2">
      <c r="B2800" s="199"/>
      <c r="C2800" s="199"/>
      <c r="D2800" s="201"/>
    </row>
    <row r="2801" spans="2:4" s="202" customFormat="1" x14ac:dyDescent="0.2">
      <c r="B2801" s="199"/>
      <c r="C2801" s="199"/>
      <c r="D2801" s="201"/>
    </row>
    <row r="2802" spans="2:4" s="202" customFormat="1" x14ac:dyDescent="0.2">
      <c r="B2802" s="199"/>
      <c r="C2802" s="199"/>
      <c r="D2802" s="201"/>
    </row>
    <row r="2803" spans="2:4" s="202" customFormat="1" x14ac:dyDescent="0.2">
      <c r="B2803" s="199"/>
      <c r="C2803" s="199"/>
      <c r="D2803" s="201"/>
    </row>
    <row r="2804" spans="2:4" s="202" customFormat="1" x14ac:dyDescent="0.2">
      <c r="B2804" s="199"/>
      <c r="C2804" s="199"/>
      <c r="D2804" s="201"/>
    </row>
    <row r="2805" spans="2:4" s="202" customFormat="1" x14ac:dyDescent="0.2">
      <c r="B2805" s="199"/>
      <c r="C2805" s="199"/>
      <c r="D2805" s="201"/>
    </row>
    <row r="2806" spans="2:4" s="202" customFormat="1" x14ac:dyDescent="0.2">
      <c r="B2806" s="199"/>
      <c r="C2806" s="199"/>
      <c r="D2806" s="201"/>
    </row>
    <row r="2807" spans="2:4" s="202" customFormat="1" x14ac:dyDescent="0.2">
      <c r="B2807" s="199"/>
      <c r="C2807" s="199"/>
      <c r="D2807" s="201"/>
    </row>
    <row r="2808" spans="2:4" s="202" customFormat="1" x14ac:dyDescent="0.2">
      <c r="B2808" s="199"/>
      <c r="C2808" s="199"/>
      <c r="D2808" s="201"/>
    </row>
    <row r="2809" spans="2:4" s="202" customFormat="1" x14ac:dyDescent="0.2">
      <c r="B2809" s="199"/>
      <c r="C2809" s="199"/>
      <c r="D2809" s="201"/>
    </row>
    <row r="2810" spans="2:4" s="202" customFormat="1" x14ac:dyDescent="0.2">
      <c r="B2810" s="199"/>
      <c r="C2810" s="199"/>
      <c r="D2810" s="201"/>
    </row>
    <row r="2811" spans="2:4" s="202" customFormat="1" x14ac:dyDescent="0.2">
      <c r="B2811" s="199"/>
      <c r="C2811" s="199"/>
      <c r="D2811" s="201"/>
    </row>
    <row r="2812" spans="2:4" s="202" customFormat="1" x14ac:dyDescent="0.2">
      <c r="B2812" s="199"/>
      <c r="C2812" s="199"/>
      <c r="D2812" s="201"/>
    </row>
    <row r="2813" spans="2:4" s="202" customFormat="1" x14ac:dyDescent="0.2">
      <c r="B2813" s="199"/>
      <c r="C2813" s="199"/>
      <c r="D2813" s="201"/>
    </row>
    <row r="2814" spans="2:4" s="202" customFormat="1" x14ac:dyDescent="0.2">
      <c r="B2814" s="199"/>
      <c r="C2814" s="199"/>
      <c r="D2814" s="201"/>
    </row>
    <row r="2815" spans="2:4" s="202" customFormat="1" x14ac:dyDescent="0.2">
      <c r="B2815" s="199"/>
      <c r="C2815" s="199"/>
      <c r="D2815" s="201"/>
    </row>
    <row r="2816" spans="2:4" s="202" customFormat="1" x14ac:dyDescent="0.2">
      <c r="B2816" s="199"/>
      <c r="C2816" s="199"/>
      <c r="D2816" s="201"/>
    </row>
    <row r="2817" spans="2:4" s="202" customFormat="1" x14ac:dyDescent="0.2">
      <c r="B2817" s="199"/>
      <c r="C2817" s="199"/>
      <c r="D2817" s="201"/>
    </row>
    <row r="2818" spans="2:4" s="202" customFormat="1" x14ac:dyDescent="0.2">
      <c r="B2818" s="199"/>
      <c r="C2818" s="199"/>
      <c r="D2818" s="201"/>
    </row>
    <row r="2819" spans="2:4" s="202" customFormat="1" x14ac:dyDescent="0.2">
      <c r="B2819" s="199"/>
      <c r="C2819" s="199"/>
      <c r="D2819" s="201"/>
    </row>
    <row r="2820" spans="2:4" s="202" customFormat="1" x14ac:dyDescent="0.2">
      <c r="B2820" s="199"/>
      <c r="C2820" s="199"/>
      <c r="D2820" s="201"/>
    </row>
    <row r="2821" spans="2:4" s="202" customFormat="1" x14ac:dyDescent="0.2">
      <c r="B2821" s="199"/>
      <c r="C2821" s="199"/>
      <c r="D2821" s="201"/>
    </row>
    <row r="2822" spans="2:4" s="202" customFormat="1" x14ac:dyDescent="0.2">
      <c r="B2822" s="199"/>
      <c r="C2822" s="199"/>
      <c r="D2822" s="201"/>
    </row>
    <row r="2823" spans="2:4" s="202" customFormat="1" x14ac:dyDescent="0.2">
      <c r="B2823" s="199"/>
      <c r="C2823" s="199"/>
      <c r="D2823" s="201"/>
    </row>
    <row r="2824" spans="2:4" s="202" customFormat="1" x14ac:dyDescent="0.2">
      <c r="B2824" s="199"/>
      <c r="C2824" s="199"/>
      <c r="D2824" s="201"/>
    </row>
    <row r="2825" spans="2:4" s="202" customFormat="1" x14ac:dyDescent="0.2">
      <c r="B2825" s="199"/>
      <c r="C2825" s="199"/>
      <c r="D2825" s="201"/>
    </row>
    <row r="2826" spans="2:4" s="202" customFormat="1" x14ac:dyDescent="0.2">
      <c r="B2826" s="199"/>
      <c r="C2826" s="199"/>
      <c r="D2826" s="201"/>
    </row>
    <row r="2827" spans="2:4" s="202" customFormat="1" x14ac:dyDescent="0.2">
      <c r="B2827" s="199"/>
      <c r="C2827" s="199"/>
      <c r="D2827" s="201"/>
    </row>
    <row r="2828" spans="2:4" s="202" customFormat="1" x14ac:dyDescent="0.2">
      <c r="B2828" s="199"/>
      <c r="C2828" s="199"/>
      <c r="D2828" s="201"/>
    </row>
    <row r="2829" spans="2:4" s="202" customFormat="1" x14ac:dyDescent="0.2">
      <c r="B2829" s="199"/>
      <c r="C2829" s="199"/>
      <c r="D2829" s="201"/>
    </row>
    <row r="2830" spans="2:4" s="202" customFormat="1" x14ac:dyDescent="0.2">
      <c r="B2830" s="199"/>
      <c r="C2830" s="199"/>
      <c r="D2830" s="201"/>
    </row>
    <row r="2831" spans="2:4" s="202" customFormat="1" x14ac:dyDescent="0.2">
      <c r="B2831" s="199"/>
      <c r="C2831" s="199"/>
      <c r="D2831" s="201"/>
    </row>
    <row r="2832" spans="2:4" s="202" customFormat="1" x14ac:dyDescent="0.2">
      <c r="B2832" s="199"/>
      <c r="C2832" s="199"/>
      <c r="D2832" s="201"/>
    </row>
    <row r="2833" spans="2:4" s="202" customFormat="1" x14ac:dyDescent="0.2">
      <c r="B2833" s="199"/>
      <c r="C2833" s="199"/>
      <c r="D2833" s="201"/>
    </row>
    <row r="2834" spans="2:4" s="202" customFormat="1" x14ac:dyDescent="0.2">
      <c r="B2834" s="199"/>
      <c r="C2834" s="199"/>
      <c r="D2834" s="201"/>
    </row>
    <row r="2835" spans="2:4" s="202" customFormat="1" x14ac:dyDescent="0.2">
      <c r="B2835" s="199"/>
      <c r="C2835" s="199"/>
      <c r="D2835" s="201"/>
    </row>
    <row r="2836" spans="2:4" s="202" customFormat="1" x14ac:dyDescent="0.2">
      <c r="B2836" s="199"/>
      <c r="C2836" s="199"/>
      <c r="D2836" s="201"/>
    </row>
    <row r="2837" spans="2:4" s="202" customFormat="1" x14ac:dyDescent="0.2">
      <c r="B2837" s="199"/>
      <c r="C2837" s="199"/>
      <c r="D2837" s="201"/>
    </row>
    <row r="2838" spans="2:4" s="202" customFormat="1" x14ac:dyDescent="0.2">
      <c r="B2838" s="199"/>
      <c r="C2838" s="199"/>
      <c r="D2838" s="201"/>
    </row>
    <row r="2839" spans="2:4" s="202" customFormat="1" x14ac:dyDescent="0.2">
      <c r="B2839" s="199"/>
      <c r="C2839" s="199"/>
      <c r="D2839" s="201"/>
    </row>
    <row r="2840" spans="2:4" s="202" customFormat="1" x14ac:dyDescent="0.2">
      <c r="B2840" s="199"/>
      <c r="C2840" s="199"/>
      <c r="D2840" s="201"/>
    </row>
    <row r="2841" spans="2:4" s="202" customFormat="1" x14ac:dyDescent="0.2">
      <c r="B2841" s="199"/>
      <c r="C2841" s="199"/>
      <c r="D2841" s="201"/>
    </row>
    <row r="2842" spans="2:4" s="202" customFormat="1" x14ac:dyDescent="0.2">
      <c r="B2842" s="199"/>
      <c r="C2842" s="199"/>
      <c r="D2842" s="201"/>
    </row>
    <row r="2843" spans="2:4" s="202" customFormat="1" x14ac:dyDescent="0.2">
      <c r="B2843" s="199"/>
      <c r="C2843" s="199"/>
      <c r="D2843" s="201"/>
    </row>
    <row r="2844" spans="2:4" s="202" customFormat="1" x14ac:dyDescent="0.2">
      <c r="B2844" s="199"/>
      <c r="C2844" s="199"/>
      <c r="D2844" s="201"/>
    </row>
    <row r="2845" spans="2:4" s="202" customFormat="1" x14ac:dyDescent="0.2">
      <c r="B2845" s="199"/>
      <c r="C2845" s="199"/>
      <c r="D2845" s="201"/>
    </row>
    <row r="2846" spans="2:4" s="202" customFormat="1" x14ac:dyDescent="0.2">
      <c r="B2846" s="199"/>
      <c r="C2846" s="199"/>
      <c r="D2846" s="201"/>
    </row>
    <row r="2847" spans="2:4" s="202" customFormat="1" x14ac:dyDescent="0.2">
      <c r="B2847" s="199"/>
      <c r="C2847" s="199"/>
      <c r="D2847" s="201"/>
    </row>
    <row r="2848" spans="2:4" s="202" customFormat="1" x14ac:dyDescent="0.2">
      <c r="B2848" s="199"/>
      <c r="C2848" s="199"/>
      <c r="D2848" s="201"/>
    </row>
    <row r="2849" spans="2:4" s="202" customFormat="1" x14ac:dyDescent="0.2">
      <c r="B2849" s="199"/>
      <c r="C2849" s="199"/>
      <c r="D2849" s="201"/>
    </row>
    <row r="2850" spans="2:4" s="202" customFormat="1" x14ac:dyDescent="0.2">
      <c r="B2850" s="199"/>
      <c r="C2850" s="199"/>
      <c r="D2850" s="201"/>
    </row>
    <row r="2851" spans="2:4" s="202" customFormat="1" x14ac:dyDescent="0.2">
      <c r="B2851" s="199"/>
      <c r="C2851" s="199"/>
      <c r="D2851" s="201"/>
    </row>
    <row r="2852" spans="2:4" s="202" customFormat="1" x14ac:dyDescent="0.2">
      <c r="B2852" s="199"/>
      <c r="C2852" s="199"/>
      <c r="D2852" s="201"/>
    </row>
    <row r="2853" spans="2:4" s="202" customFormat="1" x14ac:dyDescent="0.2">
      <c r="B2853" s="199"/>
      <c r="C2853" s="199"/>
      <c r="D2853" s="201"/>
    </row>
    <row r="2854" spans="2:4" s="202" customFormat="1" x14ac:dyDescent="0.2">
      <c r="B2854" s="199"/>
      <c r="C2854" s="199"/>
      <c r="D2854" s="201"/>
    </row>
    <row r="2855" spans="2:4" s="202" customFormat="1" x14ac:dyDescent="0.2">
      <c r="B2855" s="199"/>
      <c r="C2855" s="199"/>
      <c r="D2855" s="201"/>
    </row>
    <row r="2856" spans="2:4" s="202" customFormat="1" x14ac:dyDescent="0.2">
      <c r="B2856" s="199"/>
      <c r="C2856" s="199"/>
      <c r="D2856" s="201"/>
    </row>
    <row r="2857" spans="2:4" s="202" customFormat="1" x14ac:dyDescent="0.2">
      <c r="B2857" s="199"/>
      <c r="C2857" s="199"/>
      <c r="D2857" s="201"/>
    </row>
    <row r="2858" spans="2:4" s="202" customFormat="1" x14ac:dyDescent="0.2">
      <c r="B2858" s="199"/>
      <c r="C2858" s="199"/>
      <c r="D2858" s="201"/>
    </row>
    <row r="2859" spans="2:4" s="202" customFormat="1" x14ac:dyDescent="0.2">
      <c r="B2859" s="199"/>
      <c r="C2859" s="199"/>
      <c r="D2859" s="201"/>
    </row>
    <row r="2860" spans="2:4" s="202" customFormat="1" x14ac:dyDescent="0.2">
      <c r="B2860" s="199"/>
      <c r="C2860" s="199"/>
      <c r="D2860" s="201"/>
    </row>
    <row r="2861" spans="2:4" s="202" customFormat="1" x14ac:dyDescent="0.2">
      <c r="B2861" s="199"/>
      <c r="C2861" s="199"/>
      <c r="D2861" s="201"/>
    </row>
    <row r="2862" spans="2:4" s="202" customFormat="1" x14ac:dyDescent="0.2">
      <c r="B2862" s="199"/>
      <c r="C2862" s="199"/>
      <c r="D2862" s="201"/>
    </row>
    <row r="2863" spans="2:4" s="202" customFormat="1" x14ac:dyDescent="0.2">
      <c r="B2863" s="199"/>
      <c r="C2863" s="199"/>
      <c r="D2863" s="201"/>
    </row>
    <row r="2864" spans="2:4" s="202" customFormat="1" x14ac:dyDescent="0.2">
      <c r="B2864" s="199"/>
      <c r="C2864" s="199"/>
      <c r="D2864" s="201"/>
    </row>
    <row r="2865" spans="2:4" s="202" customFormat="1" x14ac:dyDescent="0.2">
      <c r="B2865" s="199"/>
      <c r="C2865" s="199"/>
      <c r="D2865" s="201"/>
    </row>
    <row r="2866" spans="2:4" s="202" customFormat="1" x14ac:dyDescent="0.2">
      <c r="B2866" s="199"/>
      <c r="C2866" s="199"/>
      <c r="D2866" s="201"/>
    </row>
    <row r="2867" spans="2:4" s="202" customFormat="1" x14ac:dyDescent="0.2">
      <c r="B2867" s="199"/>
      <c r="C2867" s="199"/>
      <c r="D2867" s="201"/>
    </row>
    <row r="2868" spans="2:4" s="202" customFormat="1" x14ac:dyDescent="0.2">
      <c r="B2868" s="199"/>
      <c r="C2868" s="199"/>
      <c r="D2868" s="201"/>
    </row>
    <row r="2869" spans="2:4" s="202" customFormat="1" x14ac:dyDescent="0.2">
      <c r="B2869" s="199"/>
      <c r="C2869" s="199"/>
      <c r="D2869" s="201"/>
    </row>
    <row r="2870" spans="2:4" s="202" customFormat="1" x14ac:dyDescent="0.2">
      <c r="B2870" s="199"/>
      <c r="C2870" s="199"/>
      <c r="D2870" s="201"/>
    </row>
    <row r="2871" spans="2:4" s="202" customFormat="1" x14ac:dyDescent="0.2">
      <c r="B2871" s="199"/>
      <c r="C2871" s="199"/>
      <c r="D2871" s="201"/>
    </row>
    <row r="2872" spans="2:4" s="202" customFormat="1" x14ac:dyDescent="0.2">
      <c r="B2872" s="199"/>
      <c r="C2872" s="199"/>
      <c r="D2872" s="201"/>
    </row>
    <row r="2873" spans="2:4" s="202" customFormat="1" x14ac:dyDescent="0.2">
      <c r="B2873" s="199"/>
      <c r="C2873" s="199"/>
      <c r="D2873" s="201"/>
    </row>
    <row r="2874" spans="2:4" s="202" customFormat="1" x14ac:dyDescent="0.2">
      <c r="B2874" s="199"/>
      <c r="C2874" s="199"/>
      <c r="D2874" s="201"/>
    </row>
    <row r="2875" spans="2:4" s="202" customFormat="1" x14ac:dyDescent="0.2">
      <c r="B2875" s="199"/>
      <c r="C2875" s="199"/>
      <c r="D2875" s="201"/>
    </row>
    <row r="2876" spans="2:4" s="202" customFormat="1" x14ac:dyDescent="0.2">
      <c r="B2876" s="199"/>
      <c r="C2876" s="199"/>
      <c r="D2876" s="201"/>
    </row>
    <row r="2877" spans="2:4" s="202" customFormat="1" x14ac:dyDescent="0.2">
      <c r="B2877" s="199"/>
      <c r="C2877" s="199"/>
      <c r="D2877" s="201"/>
    </row>
    <row r="2878" spans="2:4" s="202" customFormat="1" x14ac:dyDescent="0.2">
      <c r="B2878" s="199"/>
      <c r="C2878" s="199"/>
      <c r="D2878" s="201"/>
    </row>
    <row r="2879" spans="2:4" s="202" customFormat="1" x14ac:dyDescent="0.2">
      <c r="B2879" s="199"/>
      <c r="C2879" s="199"/>
      <c r="D2879" s="201"/>
    </row>
    <row r="2880" spans="2:4" s="202" customFormat="1" x14ac:dyDescent="0.2">
      <c r="B2880" s="199"/>
      <c r="C2880" s="199"/>
      <c r="D2880" s="201"/>
    </row>
    <row r="2881" spans="2:4" s="202" customFormat="1" x14ac:dyDescent="0.2">
      <c r="B2881" s="199"/>
      <c r="C2881" s="199"/>
      <c r="D2881" s="201"/>
    </row>
    <row r="2882" spans="2:4" s="202" customFormat="1" x14ac:dyDescent="0.2">
      <c r="B2882" s="199"/>
      <c r="C2882" s="199"/>
      <c r="D2882" s="201"/>
    </row>
    <row r="2883" spans="2:4" s="202" customFormat="1" x14ac:dyDescent="0.2">
      <c r="B2883" s="199"/>
      <c r="C2883" s="199"/>
      <c r="D2883" s="201"/>
    </row>
    <row r="2884" spans="2:4" s="202" customFormat="1" x14ac:dyDescent="0.2">
      <c r="B2884" s="199"/>
      <c r="C2884" s="199"/>
      <c r="D2884" s="201"/>
    </row>
    <row r="2885" spans="2:4" s="202" customFormat="1" x14ac:dyDescent="0.2">
      <c r="B2885" s="199"/>
      <c r="C2885" s="199"/>
      <c r="D2885" s="201"/>
    </row>
    <row r="2886" spans="2:4" s="202" customFormat="1" x14ac:dyDescent="0.2">
      <c r="B2886" s="199"/>
      <c r="C2886" s="199"/>
      <c r="D2886" s="201"/>
    </row>
    <row r="2887" spans="2:4" s="202" customFormat="1" x14ac:dyDescent="0.2">
      <c r="B2887" s="199"/>
      <c r="C2887" s="199"/>
      <c r="D2887" s="201"/>
    </row>
    <row r="2888" spans="2:4" s="202" customFormat="1" x14ac:dyDescent="0.2">
      <c r="B2888" s="199"/>
      <c r="C2888" s="199"/>
      <c r="D2888" s="201"/>
    </row>
    <row r="2889" spans="2:4" s="202" customFormat="1" x14ac:dyDescent="0.2">
      <c r="B2889" s="199"/>
      <c r="C2889" s="199"/>
      <c r="D2889" s="201"/>
    </row>
    <row r="2890" spans="2:4" s="202" customFormat="1" x14ac:dyDescent="0.2">
      <c r="B2890" s="199"/>
      <c r="C2890" s="199"/>
      <c r="D2890" s="201"/>
    </row>
    <row r="2891" spans="2:4" s="202" customFormat="1" x14ac:dyDescent="0.2">
      <c r="B2891" s="199"/>
      <c r="C2891" s="199"/>
      <c r="D2891" s="201"/>
    </row>
    <row r="2892" spans="2:4" s="202" customFormat="1" x14ac:dyDescent="0.2">
      <c r="B2892" s="199"/>
      <c r="C2892" s="199"/>
      <c r="D2892" s="201"/>
    </row>
    <row r="2893" spans="2:4" s="202" customFormat="1" x14ac:dyDescent="0.2">
      <c r="B2893" s="199"/>
      <c r="C2893" s="199"/>
      <c r="D2893" s="201"/>
    </row>
    <row r="2894" spans="2:4" s="202" customFormat="1" x14ac:dyDescent="0.2">
      <c r="B2894" s="199"/>
      <c r="C2894" s="199"/>
      <c r="D2894" s="201"/>
    </row>
    <row r="2895" spans="2:4" s="202" customFormat="1" x14ac:dyDescent="0.2">
      <c r="B2895" s="199"/>
      <c r="C2895" s="199"/>
      <c r="D2895" s="201"/>
    </row>
    <row r="2896" spans="2:4" s="202" customFormat="1" x14ac:dyDescent="0.2">
      <c r="B2896" s="199"/>
      <c r="C2896" s="199"/>
      <c r="D2896" s="201"/>
    </row>
    <row r="2897" spans="2:4" s="202" customFormat="1" x14ac:dyDescent="0.2">
      <c r="B2897" s="199"/>
      <c r="C2897" s="199"/>
      <c r="D2897" s="201"/>
    </row>
    <row r="2898" spans="2:4" s="202" customFormat="1" x14ac:dyDescent="0.2">
      <c r="B2898" s="199"/>
      <c r="C2898" s="199"/>
      <c r="D2898" s="201"/>
    </row>
    <row r="2899" spans="2:4" s="202" customFormat="1" x14ac:dyDescent="0.2">
      <c r="B2899" s="199"/>
      <c r="C2899" s="199"/>
      <c r="D2899" s="201"/>
    </row>
    <row r="2900" spans="2:4" s="202" customFormat="1" x14ac:dyDescent="0.2">
      <c r="B2900" s="199"/>
      <c r="C2900" s="199"/>
      <c r="D2900" s="201"/>
    </row>
    <row r="2901" spans="2:4" s="202" customFormat="1" x14ac:dyDescent="0.2">
      <c r="B2901" s="199"/>
      <c r="C2901" s="199"/>
      <c r="D2901" s="201"/>
    </row>
    <row r="2902" spans="2:4" s="202" customFormat="1" x14ac:dyDescent="0.2">
      <c r="B2902" s="199"/>
      <c r="C2902" s="199"/>
      <c r="D2902" s="201"/>
    </row>
    <row r="2903" spans="2:4" s="202" customFormat="1" x14ac:dyDescent="0.2">
      <c r="B2903" s="199"/>
      <c r="C2903" s="199"/>
      <c r="D2903" s="201"/>
    </row>
    <row r="2904" spans="2:4" s="202" customFormat="1" x14ac:dyDescent="0.2">
      <c r="B2904" s="199"/>
      <c r="C2904" s="199"/>
      <c r="D2904" s="201"/>
    </row>
    <row r="2905" spans="2:4" s="202" customFormat="1" x14ac:dyDescent="0.2">
      <c r="B2905" s="199"/>
      <c r="C2905" s="199"/>
      <c r="D2905" s="201"/>
    </row>
    <row r="2906" spans="2:4" s="202" customFormat="1" x14ac:dyDescent="0.2">
      <c r="B2906" s="199"/>
      <c r="C2906" s="199"/>
      <c r="D2906" s="201"/>
    </row>
    <row r="2907" spans="2:4" s="202" customFormat="1" x14ac:dyDescent="0.2">
      <c r="B2907" s="199"/>
      <c r="C2907" s="199"/>
      <c r="D2907" s="201"/>
    </row>
    <row r="2908" spans="2:4" s="202" customFormat="1" x14ac:dyDescent="0.2">
      <c r="B2908" s="199"/>
      <c r="C2908" s="199"/>
      <c r="D2908" s="201"/>
    </row>
    <row r="2909" spans="2:4" s="202" customFormat="1" x14ac:dyDescent="0.2">
      <c r="B2909" s="199"/>
      <c r="C2909" s="199"/>
      <c r="D2909" s="201"/>
    </row>
    <row r="2910" spans="2:4" s="202" customFormat="1" x14ac:dyDescent="0.2">
      <c r="B2910" s="199"/>
      <c r="C2910" s="199"/>
      <c r="D2910" s="201"/>
    </row>
    <row r="2911" spans="2:4" s="202" customFormat="1" x14ac:dyDescent="0.2">
      <c r="B2911" s="199"/>
      <c r="C2911" s="199"/>
      <c r="D2911" s="201"/>
    </row>
    <row r="2912" spans="2:4" s="202" customFormat="1" x14ac:dyDescent="0.2">
      <c r="B2912" s="199"/>
      <c r="C2912" s="199"/>
      <c r="D2912" s="201"/>
    </row>
    <row r="2913" spans="2:4" s="202" customFormat="1" x14ac:dyDescent="0.2">
      <c r="B2913" s="199"/>
      <c r="C2913" s="199"/>
      <c r="D2913" s="201"/>
    </row>
    <row r="2914" spans="2:4" s="202" customFormat="1" x14ac:dyDescent="0.2">
      <c r="B2914" s="199"/>
      <c r="C2914" s="199"/>
      <c r="D2914" s="201"/>
    </row>
    <row r="2915" spans="2:4" s="202" customFormat="1" x14ac:dyDescent="0.2">
      <c r="B2915" s="199"/>
      <c r="C2915" s="199"/>
      <c r="D2915" s="201"/>
    </row>
    <row r="2916" spans="2:4" s="202" customFormat="1" x14ac:dyDescent="0.2">
      <c r="B2916" s="199"/>
      <c r="C2916" s="199"/>
      <c r="D2916" s="201"/>
    </row>
    <row r="2917" spans="2:4" s="202" customFormat="1" x14ac:dyDescent="0.2">
      <c r="B2917" s="199"/>
      <c r="C2917" s="199"/>
      <c r="D2917" s="201"/>
    </row>
    <row r="2918" spans="2:4" s="202" customFormat="1" x14ac:dyDescent="0.2">
      <c r="B2918" s="199"/>
      <c r="C2918" s="199"/>
      <c r="D2918" s="201"/>
    </row>
    <row r="2919" spans="2:4" s="202" customFormat="1" x14ac:dyDescent="0.2">
      <c r="B2919" s="199"/>
      <c r="C2919" s="199"/>
      <c r="D2919" s="201"/>
    </row>
    <row r="2920" spans="2:4" s="202" customFormat="1" x14ac:dyDescent="0.2">
      <c r="B2920" s="199"/>
      <c r="C2920" s="199"/>
      <c r="D2920" s="201"/>
    </row>
    <row r="2921" spans="2:4" s="202" customFormat="1" x14ac:dyDescent="0.2">
      <c r="B2921" s="199"/>
      <c r="C2921" s="199"/>
      <c r="D2921" s="201"/>
    </row>
    <row r="2922" spans="2:4" s="202" customFormat="1" x14ac:dyDescent="0.2">
      <c r="B2922" s="199"/>
      <c r="C2922" s="199"/>
      <c r="D2922" s="201"/>
    </row>
    <row r="2923" spans="2:4" s="202" customFormat="1" x14ac:dyDescent="0.2">
      <c r="B2923" s="199"/>
      <c r="C2923" s="199"/>
      <c r="D2923" s="201"/>
    </row>
    <row r="2924" spans="2:4" s="202" customFormat="1" x14ac:dyDescent="0.2">
      <c r="B2924" s="199"/>
      <c r="C2924" s="199"/>
      <c r="D2924" s="201"/>
    </row>
    <row r="2925" spans="2:4" s="202" customFormat="1" x14ac:dyDescent="0.2">
      <c r="B2925" s="199"/>
      <c r="C2925" s="199"/>
      <c r="D2925" s="201"/>
    </row>
    <row r="2926" spans="2:4" s="202" customFormat="1" x14ac:dyDescent="0.2">
      <c r="B2926" s="199"/>
      <c r="C2926" s="199"/>
      <c r="D2926" s="201"/>
    </row>
    <row r="2927" spans="2:4" s="202" customFormat="1" x14ac:dyDescent="0.2">
      <c r="B2927" s="199"/>
      <c r="C2927" s="199"/>
      <c r="D2927" s="201"/>
    </row>
    <row r="2928" spans="2:4" s="202" customFormat="1" x14ac:dyDescent="0.2">
      <c r="B2928" s="199"/>
      <c r="C2928" s="199"/>
      <c r="D2928" s="201"/>
    </row>
    <row r="2929" spans="2:4" s="202" customFormat="1" x14ac:dyDescent="0.2">
      <c r="B2929" s="199"/>
      <c r="C2929" s="199"/>
      <c r="D2929" s="201"/>
    </row>
    <row r="2930" spans="2:4" s="202" customFormat="1" x14ac:dyDescent="0.2">
      <c r="B2930" s="199"/>
      <c r="C2930" s="199"/>
      <c r="D2930" s="201"/>
    </row>
    <row r="2931" spans="2:4" s="202" customFormat="1" x14ac:dyDescent="0.2">
      <c r="B2931" s="199"/>
      <c r="C2931" s="199"/>
      <c r="D2931" s="201"/>
    </row>
    <row r="2932" spans="2:4" s="202" customFormat="1" x14ac:dyDescent="0.2">
      <c r="B2932" s="199"/>
      <c r="C2932" s="199"/>
      <c r="D2932" s="201"/>
    </row>
    <row r="2933" spans="2:4" s="202" customFormat="1" x14ac:dyDescent="0.2">
      <c r="B2933" s="199"/>
      <c r="C2933" s="199"/>
      <c r="D2933" s="201"/>
    </row>
    <row r="2934" spans="2:4" s="202" customFormat="1" x14ac:dyDescent="0.2">
      <c r="B2934" s="199"/>
      <c r="C2934" s="199"/>
      <c r="D2934" s="201"/>
    </row>
    <row r="2935" spans="2:4" s="202" customFormat="1" x14ac:dyDescent="0.2">
      <c r="B2935" s="199"/>
      <c r="C2935" s="199"/>
      <c r="D2935" s="201"/>
    </row>
    <row r="2936" spans="2:4" s="202" customFormat="1" x14ac:dyDescent="0.2">
      <c r="B2936" s="199"/>
      <c r="C2936" s="199"/>
      <c r="D2936" s="201"/>
    </row>
    <row r="2937" spans="2:4" s="202" customFormat="1" x14ac:dyDescent="0.2">
      <c r="B2937" s="199"/>
      <c r="C2937" s="199"/>
      <c r="D2937" s="201"/>
    </row>
    <row r="2938" spans="2:4" s="202" customFormat="1" x14ac:dyDescent="0.2">
      <c r="B2938" s="199"/>
      <c r="C2938" s="199"/>
      <c r="D2938" s="201"/>
    </row>
    <row r="2939" spans="2:4" s="202" customFormat="1" x14ac:dyDescent="0.2">
      <c r="B2939" s="199"/>
      <c r="C2939" s="199"/>
      <c r="D2939" s="201"/>
    </row>
    <row r="2940" spans="2:4" s="202" customFormat="1" x14ac:dyDescent="0.2">
      <c r="B2940" s="199"/>
      <c r="C2940" s="199"/>
      <c r="D2940" s="201"/>
    </row>
    <row r="2941" spans="2:4" s="202" customFormat="1" x14ac:dyDescent="0.2">
      <c r="B2941" s="199"/>
      <c r="C2941" s="199"/>
      <c r="D2941" s="201"/>
    </row>
    <row r="2942" spans="2:4" s="202" customFormat="1" x14ac:dyDescent="0.2">
      <c r="B2942" s="199"/>
      <c r="C2942" s="199"/>
      <c r="D2942" s="201"/>
    </row>
    <row r="2943" spans="2:4" s="202" customFormat="1" x14ac:dyDescent="0.2">
      <c r="B2943" s="199"/>
      <c r="C2943" s="199"/>
      <c r="D2943" s="201"/>
    </row>
    <row r="2944" spans="2:4" s="202" customFormat="1" x14ac:dyDescent="0.2">
      <c r="B2944" s="199"/>
      <c r="C2944" s="199"/>
      <c r="D2944" s="201"/>
    </row>
    <row r="2945" spans="2:4" s="202" customFormat="1" x14ac:dyDescent="0.2">
      <c r="B2945" s="199"/>
      <c r="C2945" s="199"/>
      <c r="D2945" s="201"/>
    </row>
    <row r="2946" spans="2:4" s="202" customFormat="1" x14ac:dyDescent="0.2">
      <c r="B2946" s="199"/>
      <c r="C2946" s="199"/>
      <c r="D2946" s="201"/>
    </row>
    <row r="2947" spans="2:4" s="202" customFormat="1" x14ac:dyDescent="0.2">
      <c r="B2947" s="199"/>
      <c r="C2947" s="199"/>
      <c r="D2947" s="201"/>
    </row>
    <row r="2948" spans="2:4" s="202" customFormat="1" x14ac:dyDescent="0.2">
      <c r="B2948" s="199"/>
      <c r="C2948" s="199"/>
      <c r="D2948" s="201"/>
    </row>
    <row r="2949" spans="2:4" s="202" customFormat="1" x14ac:dyDescent="0.2">
      <c r="B2949" s="199"/>
      <c r="C2949" s="199"/>
      <c r="D2949" s="201"/>
    </row>
    <row r="2950" spans="2:4" s="202" customFormat="1" x14ac:dyDescent="0.2">
      <c r="B2950" s="199"/>
      <c r="C2950" s="199"/>
      <c r="D2950" s="201"/>
    </row>
    <row r="2951" spans="2:4" s="202" customFormat="1" x14ac:dyDescent="0.2">
      <c r="B2951" s="199"/>
      <c r="C2951" s="199"/>
      <c r="D2951" s="201"/>
    </row>
    <row r="2952" spans="2:4" s="202" customFormat="1" x14ac:dyDescent="0.2">
      <c r="B2952" s="199"/>
      <c r="C2952" s="199"/>
      <c r="D2952" s="201"/>
    </row>
    <row r="2953" spans="2:4" s="202" customFormat="1" x14ac:dyDescent="0.2">
      <c r="B2953" s="199"/>
      <c r="C2953" s="199"/>
      <c r="D2953" s="201"/>
    </row>
    <row r="2954" spans="2:4" s="202" customFormat="1" x14ac:dyDescent="0.2">
      <c r="B2954" s="199"/>
      <c r="C2954" s="199"/>
      <c r="D2954" s="201"/>
    </row>
    <row r="2955" spans="2:4" s="202" customFormat="1" x14ac:dyDescent="0.2">
      <c r="B2955" s="199"/>
      <c r="C2955" s="199"/>
      <c r="D2955" s="201"/>
    </row>
    <row r="2956" spans="2:4" s="202" customFormat="1" x14ac:dyDescent="0.2">
      <c r="B2956" s="199"/>
      <c r="C2956" s="199"/>
      <c r="D2956" s="201"/>
    </row>
    <row r="2957" spans="2:4" s="202" customFormat="1" x14ac:dyDescent="0.2">
      <c r="B2957" s="199"/>
      <c r="C2957" s="199"/>
      <c r="D2957" s="201"/>
    </row>
    <row r="2958" spans="2:4" s="202" customFormat="1" x14ac:dyDescent="0.2">
      <c r="B2958" s="199"/>
      <c r="C2958" s="199"/>
      <c r="D2958" s="201"/>
    </row>
    <row r="2959" spans="2:4" s="202" customFormat="1" x14ac:dyDescent="0.2">
      <c r="B2959" s="199"/>
      <c r="C2959" s="199"/>
      <c r="D2959" s="201"/>
    </row>
    <row r="2960" spans="2:4" s="202" customFormat="1" x14ac:dyDescent="0.2">
      <c r="B2960" s="199"/>
      <c r="C2960" s="199"/>
      <c r="D2960" s="201"/>
    </row>
    <row r="2961" spans="2:4" s="202" customFormat="1" x14ac:dyDescent="0.2">
      <c r="B2961" s="199"/>
      <c r="C2961" s="199"/>
      <c r="D2961" s="201"/>
    </row>
    <row r="2962" spans="2:4" s="202" customFormat="1" x14ac:dyDescent="0.2">
      <c r="B2962" s="199"/>
      <c r="C2962" s="199"/>
      <c r="D2962" s="201"/>
    </row>
    <row r="2963" spans="2:4" s="202" customFormat="1" x14ac:dyDescent="0.2">
      <c r="B2963" s="199"/>
      <c r="C2963" s="199"/>
      <c r="D2963" s="201"/>
    </row>
    <row r="2964" spans="2:4" s="202" customFormat="1" x14ac:dyDescent="0.2">
      <c r="B2964" s="199"/>
      <c r="C2964" s="199"/>
      <c r="D2964" s="201"/>
    </row>
    <row r="2965" spans="2:4" s="202" customFormat="1" x14ac:dyDescent="0.2">
      <c r="B2965" s="199"/>
      <c r="C2965" s="199"/>
      <c r="D2965" s="201"/>
    </row>
    <row r="2966" spans="2:4" s="202" customFormat="1" x14ac:dyDescent="0.2">
      <c r="B2966" s="199"/>
      <c r="C2966" s="199"/>
      <c r="D2966" s="201"/>
    </row>
    <row r="2967" spans="2:4" s="202" customFormat="1" x14ac:dyDescent="0.2">
      <c r="B2967" s="199"/>
      <c r="C2967" s="199"/>
      <c r="D2967" s="201"/>
    </row>
    <row r="2968" spans="2:4" s="202" customFormat="1" x14ac:dyDescent="0.2">
      <c r="B2968" s="199"/>
      <c r="C2968" s="199"/>
      <c r="D2968" s="201"/>
    </row>
    <row r="2969" spans="2:4" s="202" customFormat="1" x14ac:dyDescent="0.2">
      <c r="B2969" s="199"/>
      <c r="C2969" s="199"/>
      <c r="D2969" s="201"/>
    </row>
    <row r="2970" spans="2:4" s="202" customFormat="1" x14ac:dyDescent="0.2">
      <c r="B2970" s="199"/>
      <c r="C2970" s="199"/>
      <c r="D2970" s="201"/>
    </row>
    <row r="2971" spans="2:4" s="202" customFormat="1" x14ac:dyDescent="0.2">
      <c r="B2971" s="199"/>
      <c r="C2971" s="199"/>
      <c r="D2971" s="201"/>
    </row>
    <row r="2972" spans="2:4" s="202" customFormat="1" x14ac:dyDescent="0.2">
      <c r="B2972" s="199"/>
      <c r="C2972" s="199"/>
      <c r="D2972" s="201"/>
    </row>
    <row r="2973" spans="2:4" s="202" customFormat="1" x14ac:dyDescent="0.2">
      <c r="B2973" s="199"/>
      <c r="C2973" s="199"/>
      <c r="D2973" s="201"/>
    </row>
    <row r="2974" spans="2:4" s="202" customFormat="1" x14ac:dyDescent="0.2">
      <c r="B2974" s="199"/>
      <c r="C2974" s="199"/>
      <c r="D2974" s="201"/>
    </row>
    <row r="2975" spans="2:4" s="202" customFormat="1" x14ac:dyDescent="0.2">
      <c r="B2975" s="199"/>
      <c r="C2975" s="199"/>
      <c r="D2975" s="201"/>
    </row>
    <row r="2976" spans="2:4" s="202" customFormat="1" x14ac:dyDescent="0.2">
      <c r="B2976" s="199"/>
      <c r="C2976" s="199"/>
      <c r="D2976" s="201"/>
    </row>
    <row r="2977" spans="2:4" s="202" customFormat="1" x14ac:dyDescent="0.2">
      <c r="B2977" s="199"/>
      <c r="C2977" s="199"/>
      <c r="D2977" s="201"/>
    </row>
    <row r="2978" spans="2:4" s="202" customFormat="1" x14ac:dyDescent="0.2">
      <c r="B2978" s="199"/>
      <c r="C2978" s="199"/>
      <c r="D2978" s="201"/>
    </row>
    <row r="2979" spans="2:4" s="202" customFormat="1" x14ac:dyDescent="0.2">
      <c r="B2979" s="199"/>
      <c r="C2979" s="199"/>
      <c r="D2979" s="201"/>
    </row>
    <row r="2980" spans="2:4" s="202" customFormat="1" x14ac:dyDescent="0.2">
      <c r="B2980" s="199"/>
      <c r="C2980" s="199"/>
      <c r="D2980" s="201"/>
    </row>
    <row r="2981" spans="2:4" s="202" customFormat="1" x14ac:dyDescent="0.2">
      <c r="B2981" s="199"/>
      <c r="C2981" s="199"/>
      <c r="D2981" s="201"/>
    </row>
    <row r="2982" spans="2:4" s="202" customFormat="1" x14ac:dyDescent="0.2">
      <c r="B2982" s="199"/>
      <c r="C2982" s="199"/>
      <c r="D2982" s="201"/>
    </row>
    <row r="2983" spans="2:4" s="202" customFormat="1" x14ac:dyDescent="0.2">
      <c r="B2983" s="199"/>
      <c r="C2983" s="199"/>
      <c r="D2983" s="201"/>
    </row>
    <row r="2984" spans="2:4" s="202" customFormat="1" x14ac:dyDescent="0.2">
      <c r="B2984" s="199"/>
      <c r="C2984" s="199"/>
      <c r="D2984" s="201"/>
    </row>
    <row r="2985" spans="2:4" s="202" customFormat="1" x14ac:dyDescent="0.2">
      <c r="B2985" s="199"/>
      <c r="C2985" s="199"/>
      <c r="D2985" s="201"/>
    </row>
    <row r="2986" spans="2:4" s="202" customFormat="1" x14ac:dyDescent="0.2">
      <c r="B2986" s="199"/>
      <c r="C2986" s="199"/>
      <c r="D2986" s="201"/>
    </row>
    <row r="2987" spans="2:4" s="202" customFormat="1" x14ac:dyDescent="0.2">
      <c r="B2987" s="199"/>
      <c r="C2987" s="199"/>
      <c r="D2987" s="201"/>
    </row>
    <row r="2988" spans="2:4" s="202" customFormat="1" x14ac:dyDescent="0.2">
      <c r="B2988" s="199"/>
      <c r="C2988" s="199"/>
      <c r="D2988" s="201"/>
    </row>
    <row r="2989" spans="2:4" s="202" customFormat="1" x14ac:dyDescent="0.2">
      <c r="B2989" s="199"/>
      <c r="C2989" s="199"/>
      <c r="D2989" s="201"/>
    </row>
    <row r="2990" spans="2:4" s="202" customFormat="1" x14ac:dyDescent="0.2">
      <c r="B2990" s="199"/>
      <c r="C2990" s="199"/>
      <c r="D2990" s="201"/>
    </row>
    <row r="2991" spans="2:4" s="202" customFormat="1" x14ac:dyDescent="0.2">
      <c r="B2991" s="199"/>
      <c r="C2991" s="199"/>
      <c r="D2991" s="201"/>
    </row>
    <row r="2992" spans="2:4" s="202" customFormat="1" x14ac:dyDescent="0.2">
      <c r="B2992" s="199"/>
      <c r="C2992" s="199"/>
      <c r="D2992" s="201"/>
    </row>
    <row r="2993" spans="2:4" s="202" customFormat="1" x14ac:dyDescent="0.2">
      <c r="B2993" s="199"/>
      <c r="C2993" s="199"/>
      <c r="D2993" s="201"/>
    </row>
    <row r="2994" spans="2:4" s="202" customFormat="1" x14ac:dyDescent="0.2">
      <c r="B2994" s="199"/>
      <c r="C2994" s="199"/>
      <c r="D2994" s="201"/>
    </row>
    <row r="2995" spans="2:4" s="202" customFormat="1" x14ac:dyDescent="0.2">
      <c r="B2995" s="199"/>
      <c r="C2995" s="199"/>
      <c r="D2995" s="201"/>
    </row>
    <row r="2996" spans="2:4" s="202" customFormat="1" x14ac:dyDescent="0.2">
      <c r="B2996" s="199"/>
      <c r="C2996" s="199"/>
      <c r="D2996" s="201"/>
    </row>
    <row r="2997" spans="2:4" s="202" customFormat="1" x14ac:dyDescent="0.2">
      <c r="B2997" s="199"/>
      <c r="C2997" s="199"/>
      <c r="D2997" s="201"/>
    </row>
    <row r="2998" spans="2:4" s="202" customFormat="1" x14ac:dyDescent="0.2">
      <c r="B2998" s="199"/>
      <c r="C2998" s="199"/>
      <c r="D2998" s="201"/>
    </row>
    <row r="2999" spans="2:4" s="202" customFormat="1" x14ac:dyDescent="0.2">
      <c r="B2999" s="199"/>
      <c r="C2999" s="199"/>
      <c r="D2999" s="201"/>
    </row>
    <row r="3000" spans="2:4" s="202" customFormat="1" x14ac:dyDescent="0.2">
      <c r="B3000" s="199"/>
      <c r="C3000" s="199"/>
      <c r="D3000" s="201"/>
    </row>
    <row r="3001" spans="2:4" s="202" customFormat="1" x14ac:dyDescent="0.2">
      <c r="B3001" s="199"/>
      <c r="C3001" s="199"/>
      <c r="D3001" s="201"/>
    </row>
    <row r="3002" spans="2:4" s="202" customFormat="1" x14ac:dyDescent="0.2">
      <c r="B3002" s="199"/>
      <c r="C3002" s="199"/>
      <c r="D3002" s="201"/>
    </row>
    <row r="3003" spans="2:4" s="202" customFormat="1" x14ac:dyDescent="0.2">
      <c r="B3003" s="199"/>
      <c r="C3003" s="199"/>
      <c r="D3003" s="201"/>
    </row>
    <row r="3004" spans="2:4" s="202" customFormat="1" x14ac:dyDescent="0.2">
      <c r="B3004" s="199"/>
      <c r="C3004" s="199"/>
      <c r="D3004" s="201"/>
    </row>
    <row r="3005" spans="2:4" s="202" customFormat="1" x14ac:dyDescent="0.2">
      <c r="B3005" s="199"/>
      <c r="C3005" s="199"/>
      <c r="D3005" s="201"/>
    </row>
    <row r="3006" spans="2:4" s="202" customFormat="1" x14ac:dyDescent="0.2">
      <c r="B3006" s="199"/>
      <c r="C3006" s="199"/>
      <c r="D3006" s="201"/>
    </row>
    <row r="3007" spans="2:4" s="202" customFormat="1" x14ac:dyDescent="0.2">
      <c r="B3007" s="199"/>
      <c r="C3007" s="199"/>
      <c r="D3007" s="201"/>
    </row>
    <row r="3008" spans="2:4" s="202" customFormat="1" x14ac:dyDescent="0.2">
      <c r="B3008" s="199"/>
      <c r="C3008" s="199"/>
      <c r="D3008" s="201"/>
    </row>
    <row r="3009" spans="2:4" s="202" customFormat="1" x14ac:dyDescent="0.2">
      <c r="B3009" s="199"/>
      <c r="C3009" s="199"/>
      <c r="D3009" s="201"/>
    </row>
    <row r="3010" spans="2:4" s="202" customFormat="1" x14ac:dyDescent="0.2">
      <c r="B3010" s="199"/>
      <c r="C3010" s="199"/>
      <c r="D3010" s="201"/>
    </row>
    <row r="3011" spans="2:4" s="202" customFormat="1" x14ac:dyDescent="0.2">
      <c r="B3011" s="199"/>
      <c r="C3011" s="199"/>
      <c r="D3011" s="201"/>
    </row>
    <row r="3012" spans="2:4" s="202" customFormat="1" x14ac:dyDescent="0.2">
      <c r="B3012" s="199"/>
      <c r="C3012" s="199"/>
      <c r="D3012" s="201"/>
    </row>
    <row r="3013" spans="2:4" s="202" customFormat="1" x14ac:dyDescent="0.2">
      <c r="B3013" s="199"/>
      <c r="C3013" s="199"/>
      <c r="D3013" s="201"/>
    </row>
    <row r="3014" spans="2:4" s="202" customFormat="1" x14ac:dyDescent="0.2">
      <c r="B3014" s="199"/>
      <c r="C3014" s="199"/>
      <c r="D3014" s="201"/>
    </row>
    <row r="3015" spans="2:4" s="202" customFormat="1" x14ac:dyDescent="0.2">
      <c r="B3015" s="199"/>
      <c r="C3015" s="199"/>
      <c r="D3015" s="201"/>
    </row>
    <row r="3016" spans="2:4" s="202" customFormat="1" x14ac:dyDescent="0.2">
      <c r="B3016" s="199"/>
      <c r="C3016" s="199"/>
      <c r="D3016" s="201"/>
    </row>
    <row r="3017" spans="2:4" s="202" customFormat="1" x14ac:dyDescent="0.2">
      <c r="B3017" s="199"/>
      <c r="C3017" s="199"/>
      <c r="D3017" s="201"/>
    </row>
    <row r="3018" spans="2:4" s="202" customFormat="1" x14ac:dyDescent="0.2">
      <c r="B3018" s="199"/>
      <c r="C3018" s="199"/>
      <c r="D3018" s="201"/>
    </row>
    <row r="3019" spans="2:4" s="202" customFormat="1" x14ac:dyDescent="0.2">
      <c r="B3019" s="199"/>
      <c r="C3019" s="199"/>
      <c r="D3019" s="201"/>
    </row>
    <row r="3020" spans="2:4" s="202" customFormat="1" x14ac:dyDescent="0.2">
      <c r="B3020" s="199"/>
      <c r="C3020" s="199"/>
      <c r="D3020" s="201"/>
    </row>
    <row r="3021" spans="2:4" s="202" customFormat="1" x14ac:dyDescent="0.2">
      <c r="B3021" s="199"/>
      <c r="C3021" s="199"/>
      <c r="D3021" s="201"/>
    </row>
    <row r="3022" spans="2:4" s="202" customFormat="1" x14ac:dyDescent="0.2">
      <c r="B3022" s="199"/>
      <c r="C3022" s="199"/>
      <c r="D3022" s="201"/>
    </row>
    <row r="3023" spans="2:4" s="202" customFormat="1" x14ac:dyDescent="0.2">
      <c r="B3023" s="199"/>
      <c r="C3023" s="199"/>
      <c r="D3023" s="201"/>
    </row>
    <row r="3024" spans="2:4" s="202" customFormat="1" x14ac:dyDescent="0.2">
      <c r="B3024" s="199"/>
      <c r="C3024" s="199"/>
      <c r="D3024" s="201"/>
    </row>
    <row r="3025" spans="2:4" s="202" customFormat="1" x14ac:dyDescent="0.2">
      <c r="B3025" s="199"/>
      <c r="C3025" s="199"/>
      <c r="D3025" s="201"/>
    </row>
    <row r="3026" spans="2:4" s="202" customFormat="1" x14ac:dyDescent="0.2">
      <c r="B3026" s="199"/>
      <c r="C3026" s="199"/>
      <c r="D3026" s="201"/>
    </row>
    <row r="3027" spans="2:4" s="202" customFormat="1" x14ac:dyDescent="0.2">
      <c r="B3027" s="199"/>
      <c r="C3027" s="199"/>
      <c r="D3027" s="201"/>
    </row>
    <row r="3028" spans="2:4" s="202" customFormat="1" x14ac:dyDescent="0.2">
      <c r="B3028" s="199"/>
      <c r="C3028" s="199"/>
      <c r="D3028" s="201"/>
    </row>
    <row r="3029" spans="2:4" s="202" customFormat="1" x14ac:dyDescent="0.2">
      <c r="B3029" s="199"/>
      <c r="C3029" s="199"/>
      <c r="D3029" s="201"/>
    </row>
    <row r="3030" spans="2:4" s="202" customFormat="1" x14ac:dyDescent="0.2">
      <c r="B3030" s="199"/>
      <c r="C3030" s="199"/>
      <c r="D3030" s="201"/>
    </row>
    <row r="3031" spans="2:4" s="202" customFormat="1" x14ac:dyDescent="0.2">
      <c r="B3031" s="199"/>
      <c r="C3031" s="199"/>
      <c r="D3031" s="201"/>
    </row>
    <row r="3032" spans="2:4" s="202" customFormat="1" x14ac:dyDescent="0.2">
      <c r="B3032" s="199"/>
      <c r="C3032" s="199"/>
      <c r="D3032" s="201"/>
    </row>
    <row r="3033" spans="2:4" s="202" customFormat="1" x14ac:dyDescent="0.2">
      <c r="B3033" s="199"/>
      <c r="C3033" s="199"/>
      <c r="D3033" s="201"/>
    </row>
    <row r="3034" spans="2:4" s="202" customFormat="1" x14ac:dyDescent="0.2">
      <c r="B3034" s="199"/>
      <c r="C3034" s="199"/>
      <c r="D3034" s="201"/>
    </row>
    <row r="3035" spans="2:4" s="202" customFormat="1" x14ac:dyDescent="0.2">
      <c r="B3035" s="199"/>
      <c r="C3035" s="199"/>
      <c r="D3035" s="201"/>
    </row>
    <row r="3036" spans="2:4" s="202" customFormat="1" x14ac:dyDescent="0.2">
      <c r="B3036" s="199"/>
      <c r="C3036" s="199"/>
      <c r="D3036" s="201"/>
    </row>
    <row r="3037" spans="2:4" s="202" customFormat="1" x14ac:dyDescent="0.2">
      <c r="B3037" s="199"/>
      <c r="C3037" s="199"/>
      <c r="D3037" s="201"/>
    </row>
    <row r="3038" spans="2:4" s="202" customFormat="1" x14ac:dyDescent="0.2">
      <c r="B3038" s="199"/>
      <c r="C3038" s="199"/>
      <c r="D3038" s="201"/>
    </row>
    <row r="3039" spans="2:4" s="202" customFormat="1" x14ac:dyDescent="0.2">
      <c r="B3039" s="199"/>
      <c r="C3039" s="199"/>
      <c r="D3039" s="201"/>
    </row>
    <row r="3040" spans="2:4" s="202" customFormat="1" x14ac:dyDescent="0.2">
      <c r="B3040" s="199"/>
      <c r="C3040" s="199"/>
      <c r="D3040" s="201"/>
    </row>
    <row r="3041" spans="2:4" s="202" customFormat="1" x14ac:dyDescent="0.2">
      <c r="B3041" s="199"/>
      <c r="C3041" s="199"/>
      <c r="D3041" s="201"/>
    </row>
    <row r="3042" spans="2:4" s="202" customFormat="1" x14ac:dyDescent="0.2">
      <c r="B3042" s="199"/>
      <c r="C3042" s="199"/>
      <c r="D3042" s="201"/>
    </row>
    <row r="3043" spans="2:4" s="202" customFormat="1" x14ac:dyDescent="0.2">
      <c r="B3043" s="199"/>
      <c r="C3043" s="199"/>
      <c r="D3043" s="201"/>
    </row>
    <row r="3044" spans="2:4" s="202" customFormat="1" x14ac:dyDescent="0.2">
      <c r="B3044" s="199"/>
      <c r="C3044" s="199"/>
      <c r="D3044" s="201"/>
    </row>
    <row r="3045" spans="2:4" s="202" customFormat="1" x14ac:dyDescent="0.2">
      <c r="B3045" s="199"/>
      <c r="C3045" s="199"/>
      <c r="D3045" s="201"/>
    </row>
    <row r="3046" spans="2:4" s="202" customFormat="1" x14ac:dyDescent="0.2">
      <c r="B3046" s="199"/>
      <c r="C3046" s="199"/>
      <c r="D3046" s="201"/>
    </row>
    <row r="3047" spans="2:4" s="202" customFormat="1" x14ac:dyDescent="0.2">
      <c r="B3047" s="199"/>
      <c r="C3047" s="199"/>
      <c r="D3047" s="201"/>
    </row>
    <row r="3048" spans="2:4" s="202" customFormat="1" x14ac:dyDescent="0.2">
      <c r="B3048" s="199"/>
      <c r="C3048" s="199"/>
      <c r="D3048" s="201"/>
    </row>
    <row r="3049" spans="2:4" s="202" customFormat="1" x14ac:dyDescent="0.2">
      <c r="B3049" s="199"/>
      <c r="C3049" s="199"/>
      <c r="D3049" s="201"/>
    </row>
    <row r="3050" spans="2:4" s="202" customFormat="1" x14ac:dyDescent="0.2">
      <c r="B3050" s="199"/>
      <c r="C3050" s="199"/>
      <c r="D3050" s="201"/>
    </row>
    <row r="3051" spans="2:4" s="202" customFormat="1" x14ac:dyDescent="0.2">
      <c r="B3051" s="199"/>
      <c r="C3051" s="199"/>
      <c r="D3051" s="201"/>
    </row>
    <row r="3052" spans="2:4" s="202" customFormat="1" x14ac:dyDescent="0.2">
      <c r="B3052" s="199"/>
      <c r="C3052" s="199"/>
      <c r="D3052" s="201"/>
    </row>
    <row r="3053" spans="2:4" s="202" customFormat="1" x14ac:dyDescent="0.2">
      <c r="B3053" s="199"/>
      <c r="C3053" s="199"/>
      <c r="D3053" s="201"/>
    </row>
    <row r="3054" spans="2:4" s="202" customFormat="1" x14ac:dyDescent="0.2">
      <c r="B3054" s="199"/>
      <c r="C3054" s="199"/>
      <c r="D3054" s="201"/>
    </row>
    <row r="3055" spans="2:4" s="202" customFormat="1" x14ac:dyDescent="0.2">
      <c r="B3055" s="199"/>
      <c r="C3055" s="199"/>
      <c r="D3055" s="201"/>
    </row>
    <row r="3056" spans="2:4" s="202" customFormat="1" x14ac:dyDescent="0.2">
      <c r="B3056" s="199"/>
      <c r="C3056" s="199"/>
      <c r="D3056" s="201"/>
    </row>
    <row r="3057" spans="2:4" s="202" customFormat="1" x14ac:dyDescent="0.2">
      <c r="B3057" s="199"/>
      <c r="C3057" s="199"/>
      <c r="D3057" s="201"/>
    </row>
    <row r="3058" spans="2:4" s="202" customFormat="1" x14ac:dyDescent="0.2">
      <c r="B3058" s="199"/>
      <c r="C3058" s="199"/>
      <c r="D3058" s="201"/>
    </row>
    <row r="3059" spans="2:4" s="202" customFormat="1" x14ac:dyDescent="0.2">
      <c r="B3059" s="199"/>
      <c r="C3059" s="199"/>
      <c r="D3059" s="201"/>
    </row>
    <row r="3060" spans="2:4" s="202" customFormat="1" x14ac:dyDescent="0.2">
      <c r="B3060" s="199"/>
      <c r="C3060" s="199"/>
      <c r="D3060" s="201"/>
    </row>
    <row r="3061" spans="2:4" s="202" customFormat="1" x14ac:dyDescent="0.2">
      <c r="B3061" s="199"/>
      <c r="C3061" s="199"/>
      <c r="D3061" s="201"/>
    </row>
    <row r="3062" spans="2:4" s="202" customFormat="1" x14ac:dyDescent="0.2">
      <c r="B3062" s="199"/>
      <c r="C3062" s="199"/>
      <c r="D3062" s="201"/>
    </row>
    <row r="3063" spans="2:4" s="202" customFormat="1" x14ac:dyDescent="0.2">
      <c r="B3063" s="199"/>
      <c r="C3063" s="199"/>
      <c r="D3063" s="201"/>
    </row>
    <row r="3064" spans="2:4" s="202" customFormat="1" x14ac:dyDescent="0.2">
      <c r="B3064" s="199"/>
      <c r="C3064" s="199"/>
      <c r="D3064" s="201"/>
    </row>
    <row r="3065" spans="2:4" s="202" customFormat="1" x14ac:dyDescent="0.2">
      <c r="B3065" s="199"/>
      <c r="C3065" s="199"/>
      <c r="D3065" s="201"/>
    </row>
    <row r="3066" spans="2:4" s="202" customFormat="1" x14ac:dyDescent="0.2">
      <c r="B3066" s="199"/>
      <c r="C3066" s="199"/>
      <c r="D3066" s="201"/>
    </row>
    <row r="3067" spans="2:4" s="202" customFormat="1" x14ac:dyDescent="0.2">
      <c r="B3067" s="199"/>
      <c r="C3067" s="199"/>
      <c r="D3067" s="201"/>
    </row>
    <row r="3068" spans="2:4" s="202" customFormat="1" x14ac:dyDescent="0.2">
      <c r="B3068" s="199"/>
      <c r="C3068" s="199"/>
      <c r="D3068" s="201"/>
    </row>
    <row r="3069" spans="2:4" s="202" customFormat="1" x14ac:dyDescent="0.2">
      <c r="B3069" s="199"/>
      <c r="C3069" s="199"/>
      <c r="D3069" s="201"/>
    </row>
    <row r="3070" spans="2:4" s="202" customFormat="1" x14ac:dyDescent="0.2">
      <c r="B3070" s="199"/>
      <c r="C3070" s="199"/>
      <c r="D3070" s="201"/>
    </row>
    <row r="3071" spans="2:4" s="202" customFormat="1" x14ac:dyDescent="0.2">
      <c r="B3071" s="199"/>
      <c r="C3071" s="199"/>
      <c r="D3071" s="201"/>
    </row>
    <row r="3072" spans="2:4" s="202" customFormat="1" x14ac:dyDescent="0.2">
      <c r="B3072" s="199"/>
      <c r="C3072" s="199"/>
      <c r="D3072" s="201"/>
    </row>
    <row r="3073" spans="2:4" s="202" customFormat="1" x14ac:dyDescent="0.2">
      <c r="B3073" s="199"/>
      <c r="C3073" s="199"/>
      <c r="D3073" s="201"/>
    </row>
    <row r="3074" spans="2:4" s="202" customFormat="1" x14ac:dyDescent="0.2">
      <c r="B3074" s="199"/>
      <c r="C3074" s="199"/>
      <c r="D3074" s="201"/>
    </row>
    <row r="3075" spans="2:4" s="202" customFormat="1" x14ac:dyDescent="0.2">
      <c r="B3075" s="199"/>
      <c r="C3075" s="199"/>
      <c r="D3075" s="201"/>
    </row>
    <row r="3076" spans="2:4" s="202" customFormat="1" x14ac:dyDescent="0.2">
      <c r="B3076" s="199"/>
      <c r="C3076" s="199"/>
      <c r="D3076" s="201"/>
    </row>
    <row r="3077" spans="2:4" s="202" customFormat="1" x14ac:dyDescent="0.2">
      <c r="B3077" s="199"/>
      <c r="C3077" s="199"/>
      <c r="D3077" s="201"/>
    </row>
    <row r="3078" spans="2:4" s="202" customFormat="1" x14ac:dyDescent="0.2">
      <c r="B3078" s="199"/>
      <c r="C3078" s="199"/>
      <c r="D3078" s="201"/>
    </row>
    <row r="3079" spans="2:4" s="202" customFormat="1" x14ac:dyDescent="0.2">
      <c r="B3079" s="199"/>
      <c r="C3079" s="199"/>
      <c r="D3079" s="201"/>
    </row>
    <row r="3080" spans="2:4" s="202" customFormat="1" x14ac:dyDescent="0.2">
      <c r="B3080" s="199"/>
      <c r="C3080" s="199"/>
      <c r="D3080" s="201"/>
    </row>
    <row r="3081" spans="2:4" s="202" customFormat="1" x14ac:dyDescent="0.2">
      <c r="B3081" s="199"/>
      <c r="C3081" s="199"/>
      <c r="D3081" s="201"/>
    </row>
    <row r="3082" spans="2:4" s="202" customFormat="1" x14ac:dyDescent="0.2">
      <c r="B3082" s="199"/>
      <c r="C3082" s="199"/>
      <c r="D3082" s="201"/>
    </row>
    <row r="3083" spans="2:4" s="202" customFormat="1" x14ac:dyDescent="0.2">
      <c r="B3083" s="199"/>
      <c r="C3083" s="199"/>
      <c r="D3083" s="201"/>
    </row>
    <row r="3084" spans="2:4" s="202" customFormat="1" x14ac:dyDescent="0.2">
      <c r="B3084" s="199"/>
      <c r="C3084" s="199"/>
      <c r="D3084" s="201"/>
    </row>
    <row r="3085" spans="2:4" s="202" customFormat="1" x14ac:dyDescent="0.2">
      <c r="B3085" s="199"/>
      <c r="C3085" s="199"/>
      <c r="D3085" s="201"/>
    </row>
    <row r="3086" spans="2:4" s="202" customFormat="1" x14ac:dyDescent="0.2">
      <c r="B3086" s="199"/>
      <c r="C3086" s="199"/>
      <c r="D3086" s="201"/>
    </row>
    <row r="3087" spans="2:4" s="202" customFormat="1" x14ac:dyDescent="0.2">
      <c r="B3087" s="199"/>
      <c r="C3087" s="199"/>
      <c r="D3087" s="201"/>
    </row>
    <row r="3088" spans="2:4" s="202" customFormat="1" x14ac:dyDescent="0.2">
      <c r="B3088" s="199"/>
      <c r="C3088" s="199"/>
      <c r="D3088" s="201"/>
    </row>
    <row r="3089" spans="2:4" s="202" customFormat="1" x14ac:dyDescent="0.2">
      <c r="B3089" s="199"/>
      <c r="C3089" s="199"/>
      <c r="D3089" s="201"/>
    </row>
    <row r="3090" spans="2:4" s="202" customFormat="1" x14ac:dyDescent="0.2">
      <c r="B3090" s="199"/>
      <c r="C3090" s="199"/>
      <c r="D3090" s="201"/>
    </row>
    <row r="3091" spans="2:4" s="202" customFormat="1" x14ac:dyDescent="0.2">
      <c r="B3091" s="199"/>
      <c r="C3091" s="199"/>
      <c r="D3091" s="201"/>
    </row>
    <row r="3092" spans="2:4" s="202" customFormat="1" x14ac:dyDescent="0.2">
      <c r="B3092" s="199"/>
      <c r="C3092" s="199"/>
      <c r="D3092" s="201"/>
    </row>
    <row r="3093" spans="2:4" s="202" customFormat="1" x14ac:dyDescent="0.2">
      <c r="B3093" s="199"/>
      <c r="C3093" s="199"/>
      <c r="D3093" s="201"/>
    </row>
    <row r="3094" spans="2:4" s="202" customFormat="1" x14ac:dyDescent="0.2">
      <c r="B3094" s="199"/>
      <c r="C3094" s="199"/>
      <c r="D3094" s="201"/>
    </row>
    <row r="3095" spans="2:4" s="202" customFormat="1" x14ac:dyDescent="0.2">
      <c r="B3095" s="199"/>
      <c r="C3095" s="199"/>
      <c r="D3095" s="201"/>
    </row>
    <row r="3096" spans="2:4" s="202" customFormat="1" x14ac:dyDescent="0.2">
      <c r="B3096" s="199"/>
      <c r="C3096" s="199"/>
      <c r="D3096" s="201"/>
    </row>
    <row r="3097" spans="2:4" s="202" customFormat="1" x14ac:dyDescent="0.2">
      <c r="B3097" s="199"/>
      <c r="C3097" s="199"/>
      <c r="D3097" s="201"/>
    </row>
    <row r="3098" spans="2:4" s="202" customFormat="1" x14ac:dyDescent="0.2">
      <c r="B3098" s="199"/>
      <c r="C3098" s="199"/>
      <c r="D3098" s="201"/>
    </row>
    <row r="3099" spans="2:4" s="202" customFormat="1" x14ac:dyDescent="0.2">
      <c r="B3099" s="199"/>
      <c r="C3099" s="199"/>
      <c r="D3099" s="201"/>
    </row>
    <row r="3100" spans="2:4" s="202" customFormat="1" x14ac:dyDescent="0.2">
      <c r="B3100" s="199"/>
      <c r="C3100" s="199"/>
      <c r="D3100" s="201"/>
    </row>
    <row r="3101" spans="2:4" s="202" customFormat="1" x14ac:dyDescent="0.2">
      <c r="B3101" s="199"/>
      <c r="C3101" s="199"/>
      <c r="D3101" s="201"/>
    </row>
    <row r="3102" spans="2:4" s="202" customFormat="1" x14ac:dyDescent="0.2">
      <c r="B3102" s="199"/>
      <c r="C3102" s="199"/>
      <c r="D3102" s="201"/>
    </row>
    <row r="3103" spans="2:4" s="202" customFormat="1" x14ac:dyDescent="0.2">
      <c r="B3103" s="199"/>
      <c r="C3103" s="199"/>
      <c r="D3103" s="201"/>
    </row>
    <row r="3104" spans="2:4" s="202" customFormat="1" x14ac:dyDescent="0.2">
      <c r="B3104" s="199"/>
      <c r="C3104" s="199"/>
      <c r="D3104" s="201"/>
    </row>
    <row r="3105" spans="2:4" s="202" customFormat="1" x14ac:dyDescent="0.2">
      <c r="B3105" s="199"/>
      <c r="C3105" s="199"/>
      <c r="D3105" s="201"/>
    </row>
    <row r="3106" spans="2:4" s="202" customFormat="1" x14ac:dyDescent="0.2">
      <c r="B3106" s="199"/>
      <c r="C3106" s="199"/>
      <c r="D3106" s="201"/>
    </row>
    <row r="3107" spans="2:4" s="202" customFormat="1" x14ac:dyDescent="0.2">
      <c r="B3107" s="199"/>
      <c r="C3107" s="199"/>
      <c r="D3107" s="201"/>
    </row>
    <row r="3108" spans="2:4" s="202" customFormat="1" x14ac:dyDescent="0.2">
      <c r="B3108" s="199"/>
      <c r="C3108" s="199"/>
      <c r="D3108" s="201"/>
    </row>
    <row r="3109" spans="2:4" s="202" customFormat="1" x14ac:dyDescent="0.2">
      <c r="B3109" s="199"/>
      <c r="C3109" s="199"/>
      <c r="D3109" s="201"/>
    </row>
    <row r="3110" spans="2:4" s="202" customFormat="1" x14ac:dyDescent="0.2">
      <c r="B3110" s="199"/>
      <c r="C3110" s="199"/>
      <c r="D3110" s="201"/>
    </row>
    <row r="3111" spans="2:4" s="202" customFormat="1" x14ac:dyDescent="0.2">
      <c r="B3111" s="199"/>
      <c r="C3111" s="199"/>
      <c r="D3111" s="201"/>
    </row>
    <row r="3112" spans="2:4" s="202" customFormat="1" x14ac:dyDescent="0.2">
      <c r="B3112" s="199"/>
      <c r="C3112" s="199"/>
      <c r="D3112" s="201"/>
    </row>
    <row r="3113" spans="2:4" s="202" customFormat="1" x14ac:dyDescent="0.2">
      <c r="B3113" s="199"/>
      <c r="C3113" s="199"/>
      <c r="D3113" s="201"/>
    </row>
    <row r="3114" spans="2:4" s="202" customFormat="1" x14ac:dyDescent="0.2">
      <c r="B3114" s="199"/>
      <c r="C3114" s="199"/>
      <c r="D3114" s="201"/>
    </row>
    <row r="3115" spans="2:4" s="202" customFormat="1" x14ac:dyDescent="0.2">
      <c r="B3115" s="199"/>
      <c r="C3115" s="199"/>
      <c r="D3115" s="201"/>
    </row>
    <row r="3116" spans="2:4" s="202" customFormat="1" x14ac:dyDescent="0.2">
      <c r="B3116" s="199"/>
      <c r="C3116" s="199"/>
      <c r="D3116" s="201"/>
    </row>
    <row r="3117" spans="2:4" s="202" customFormat="1" x14ac:dyDescent="0.2">
      <c r="B3117" s="199"/>
      <c r="C3117" s="199"/>
      <c r="D3117" s="201"/>
    </row>
    <row r="3118" spans="2:4" s="202" customFormat="1" x14ac:dyDescent="0.2">
      <c r="B3118" s="199"/>
      <c r="C3118" s="199"/>
      <c r="D3118" s="201"/>
    </row>
    <row r="3119" spans="2:4" s="202" customFormat="1" x14ac:dyDescent="0.2">
      <c r="B3119" s="199"/>
      <c r="C3119" s="199"/>
      <c r="D3119" s="201"/>
    </row>
    <row r="3120" spans="2:4" s="202" customFormat="1" x14ac:dyDescent="0.2">
      <c r="B3120" s="199"/>
      <c r="C3120" s="199"/>
      <c r="D3120" s="201"/>
    </row>
    <row r="3121" spans="2:4" s="202" customFormat="1" x14ac:dyDescent="0.2">
      <c r="B3121" s="199"/>
      <c r="C3121" s="199"/>
      <c r="D3121" s="201"/>
    </row>
    <row r="3122" spans="2:4" s="202" customFormat="1" x14ac:dyDescent="0.2">
      <c r="B3122" s="199"/>
      <c r="C3122" s="199"/>
      <c r="D3122" s="201"/>
    </row>
    <row r="3123" spans="2:4" s="202" customFormat="1" x14ac:dyDescent="0.2">
      <c r="B3123" s="199"/>
      <c r="C3123" s="199"/>
      <c r="D3123" s="201"/>
    </row>
    <row r="3124" spans="2:4" s="202" customFormat="1" x14ac:dyDescent="0.2">
      <c r="B3124" s="199"/>
      <c r="C3124" s="199"/>
      <c r="D3124" s="201"/>
    </row>
    <row r="3125" spans="2:4" s="202" customFormat="1" x14ac:dyDescent="0.2">
      <c r="B3125" s="199"/>
      <c r="C3125" s="199"/>
      <c r="D3125" s="201"/>
    </row>
    <row r="3126" spans="2:4" s="202" customFormat="1" x14ac:dyDescent="0.2">
      <c r="B3126" s="199"/>
      <c r="C3126" s="199"/>
      <c r="D3126" s="201"/>
    </row>
    <row r="3127" spans="2:4" s="202" customFormat="1" x14ac:dyDescent="0.2">
      <c r="B3127" s="199"/>
      <c r="C3127" s="199"/>
      <c r="D3127" s="201"/>
    </row>
    <row r="3128" spans="2:4" s="202" customFormat="1" x14ac:dyDescent="0.2">
      <c r="B3128" s="199"/>
      <c r="C3128" s="199"/>
      <c r="D3128" s="201"/>
    </row>
    <row r="3129" spans="2:4" s="202" customFormat="1" x14ac:dyDescent="0.2">
      <c r="B3129" s="199"/>
      <c r="C3129" s="199"/>
      <c r="D3129" s="201"/>
    </row>
    <row r="3130" spans="2:4" s="202" customFormat="1" x14ac:dyDescent="0.2">
      <c r="B3130" s="199"/>
      <c r="C3130" s="199"/>
      <c r="D3130" s="201"/>
    </row>
    <row r="3131" spans="2:4" s="202" customFormat="1" x14ac:dyDescent="0.2">
      <c r="B3131" s="199"/>
      <c r="C3131" s="199"/>
      <c r="D3131" s="201"/>
    </row>
    <row r="3132" spans="2:4" s="202" customFormat="1" x14ac:dyDescent="0.2">
      <c r="B3132" s="199"/>
      <c r="C3132" s="199"/>
      <c r="D3132" s="201"/>
    </row>
    <row r="3133" spans="2:4" s="202" customFormat="1" x14ac:dyDescent="0.2">
      <c r="B3133" s="199"/>
      <c r="C3133" s="199"/>
      <c r="D3133" s="201"/>
    </row>
    <row r="3134" spans="2:4" s="202" customFormat="1" x14ac:dyDescent="0.2">
      <c r="B3134" s="199"/>
      <c r="C3134" s="199"/>
      <c r="D3134" s="201"/>
    </row>
    <row r="3135" spans="2:4" s="202" customFormat="1" x14ac:dyDescent="0.2">
      <c r="B3135" s="199"/>
      <c r="C3135" s="199"/>
      <c r="D3135" s="201"/>
    </row>
    <row r="3136" spans="2:4" s="202" customFormat="1" x14ac:dyDescent="0.2">
      <c r="B3136" s="199"/>
      <c r="C3136" s="199"/>
      <c r="D3136" s="201"/>
    </row>
    <row r="3137" spans="2:4" s="202" customFormat="1" x14ac:dyDescent="0.2">
      <c r="B3137" s="199"/>
      <c r="C3137" s="199"/>
      <c r="D3137" s="201"/>
    </row>
    <row r="3138" spans="2:4" s="202" customFormat="1" x14ac:dyDescent="0.2">
      <c r="B3138" s="199"/>
      <c r="C3138" s="199"/>
      <c r="D3138" s="201"/>
    </row>
    <row r="3139" spans="2:4" s="202" customFormat="1" x14ac:dyDescent="0.2">
      <c r="B3139" s="199"/>
      <c r="C3139" s="199"/>
      <c r="D3139" s="201"/>
    </row>
    <row r="3140" spans="2:4" s="202" customFormat="1" x14ac:dyDescent="0.2">
      <c r="B3140" s="199"/>
      <c r="C3140" s="199"/>
      <c r="D3140" s="201"/>
    </row>
    <row r="3141" spans="2:4" s="202" customFormat="1" x14ac:dyDescent="0.2">
      <c r="B3141" s="199"/>
      <c r="C3141" s="199"/>
      <c r="D3141" s="201"/>
    </row>
    <row r="3142" spans="2:4" s="202" customFormat="1" x14ac:dyDescent="0.2">
      <c r="B3142" s="199"/>
      <c r="C3142" s="199"/>
      <c r="D3142" s="201"/>
    </row>
    <row r="3143" spans="2:4" s="202" customFormat="1" x14ac:dyDescent="0.2">
      <c r="B3143" s="199"/>
      <c r="C3143" s="199"/>
      <c r="D3143" s="201"/>
    </row>
    <row r="3144" spans="2:4" s="202" customFormat="1" x14ac:dyDescent="0.2">
      <c r="B3144" s="199"/>
      <c r="C3144" s="199"/>
      <c r="D3144" s="201"/>
    </row>
    <row r="3145" spans="2:4" s="202" customFormat="1" x14ac:dyDescent="0.2">
      <c r="B3145" s="199"/>
      <c r="C3145" s="199"/>
      <c r="D3145" s="201"/>
    </row>
    <row r="3146" spans="2:4" s="202" customFormat="1" x14ac:dyDescent="0.2">
      <c r="B3146" s="199"/>
      <c r="C3146" s="199"/>
      <c r="D3146" s="201"/>
    </row>
    <row r="3147" spans="2:4" s="202" customFormat="1" x14ac:dyDescent="0.2">
      <c r="B3147" s="199"/>
      <c r="C3147" s="199"/>
      <c r="D3147" s="201"/>
    </row>
    <row r="3148" spans="2:4" s="202" customFormat="1" x14ac:dyDescent="0.2">
      <c r="B3148" s="199"/>
      <c r="C3148" s="199"/>
      <c r="D3148" s="201"/>
    </row>
    <row r="3149" spans="2:4" s="202" customFormat="1" x14ac:dyDescent="0.2">
      <c r="B3149" s="199"/>
      <c r="C3149" s="199"/>
      <c r="D3149" s="201"/>
    </row>
    <row r="3150" spans="2:4" s="202" customFormat="1" x14ac:dyDescent="0.2">
      <c r="B3150" s="199"/>
      <c r="C3150" s="199"/>
      <c r="D3150" s="201"/>
    </row>
    <row r="3151" spans="2:4" s="202" customFormat="1" x14ac:dyDescent="0.2">
      <c r="B3151" s="199"/>
      <c r="C3151" s="199"/>
      <c r="D3151" s="201"/>
    </row>
    <row r="3152" spans="2:4" s="202" customFormat="1" x14ac:dyDescent="0.2">
      <c r="B3152" s="199"/>
      <c r="C3152" s="199"/>
      <c r="D3152" s="201"/>
    </row>
    <row r="3153" spans="2:4" s="202" customFormat="1" x14ac:dyDescent="0.2">
      <c r="B3153" s="199"/>
      <c r="C3153" s="199"/>
      <c r="D3153" s="201"/>
    </row>
    <row r="3154" spans="2:4" s="202" customFormat="1" x14ac:dyDescent="0.2">
      <c r="B3154" s="199"/>
      <c r="C3154" s="199"/>
      <c r="D3154" s="201"/>
    </row>
    <row r="3155" spans="2:4" s="202" customFormat="1" x14ac:dyDescent="0.2">
      <c r="B3155" s="199"/>
      <c r="C3155" s="199"/>
      <c r="D3155" s="201"/>
    </row>
    <row r="3156" spans="2:4" s="202" customFormat="1" x14ac:dyDescent="0.2">
      <c r="B3156" s="199"/>
      <c r="C3156" s="199"/>
      <c r="D3156" s="201"/>
    </row>
    <row r="3157" spans="2:4" s="202" customFormat="1" x14ac:dyDescent="0.2">
      <c r="B3157" s="199"/>
      <c r="C3157" s="199"/>
      <c r="D3157" s="201"/>
    </row>
    <row r="3158" spans="2:4" s="202" customFormat="1" x14ac:dyDescent="0.2">
      <c r="B3158" s="199"/>
      <c r="C3158" s="199"/>
      <c r="D3158" s="201"/>
    </row>
    <row r="3159" spans="2:4" s="202" customFormat="1" x14ac:dyDescent="0.2">
      <c r="B3159" s="199"/>
      <c r="C3159" s="199"/>
      <c r="D3159" s="201"/>
    </row>
    <row r="3160" spans="2:4" s="202" customFormat="1" x14ac:dyDescent="0.2">
      <c r="B3160" s="199"/>
      <c r="C3160" s="199"/>
      <c r="D3160" s="201"/>
    </row>
    <row r="3161" spans="2:4" s="202" customFormat="1" x14ac:dyDescent="0.2">
      <c r="B3161" s="199"/>
      <c r="C3161" s="199"/>
      <c r="D3161" s="201"/>
    </row>
    <row r="3162" spans="2:4" s="202" customFormat="1" x14ac:dyDescent="0.2">
      <c r="B3162" s="199"/>
      <c r="C3162" s="199"/>
      <c r="D3162" s="201"/>
    </row>
    <row r="3163" spans="2:4" s="202" customFormat="1" x14ac:dyDescent="0.2">
      <c r="B3163" s="199"/>
      <c r="C3163" s="199"/>
      <c r="D3163" s="201"/>
    </row>
    <row r="3164" spans="2:4" s="202" customFormat="1" x14ac:dyDescent="0.2">
      <c r="B3164" s="199"/>
      <c r="C3164" s="199"/>
      <c r="D3164" s="201"/>
    </row>
    <row r="3165" spans="2:4" s="202" customFormat="1" x14ac:dyDescent="0.2">
      <c r="B3165" s="199"/>
      <c r="C3165" s="199"/>
      <c r="D3165" s="201"/>
    </row>
    <row r="3166" spans="2:4" s="202" customFormat="1" x14ac:dyDescent="0.2">
      <c r="B3166" s="199"/>
      <c r="C3166" s="199"/>
      <c r="D3166" s="201"/>
    </row>
    <row r="3167" spans="2:4" s="202" customFormat="1" x14ac:dyDescent="0.2">
      <c r="B3167" s="199"/>
      <c r="C3167" s="199"/>
      <c r="D3167" s="201"/>
    </row>
    <row r="3168" spans="2:4" s="202" customFormat="1" x14ac:dyDescent="0.2">
      <c r="B3168" s="199"/>
      <c r="C3168" s="199"/>
      <c r="D3168" s="201"/>
    </row>
    <row r="3169" spans="2:4" s="202" customFormat="1" x14ac:dyDescent="0.2">
      <c r="B3169" s="199"/>
      <c r="C3169" s="199"/>
      <c r="D3169" s="201"/>
    </row>
    <row r="3170" spans="2:4" s="202" customFormat="1" x14ac:dyDescent="0.2">
      <c r="B3170" s="199"/>
      <c r="C3170" s="199"/>
      <c r="D3170" s="201"/>
    </row>
    <row r="3171" spans="2:4" s="202" customFormat="1" x14ac:dyDescent="0.2">
      <c r="B3171" s="199"/>
      <c r="C3171" s="199"/>
      <c r="D3171" s="201"/>
    </row>
    <row r="3172" spans="2:4" s="202" customFormat="1" x14ac:dyDescent="0.2">
      <c r="B3172" s="199"/>
      <c r="C3172" s="199"/>
      <c r="D3172" s="201"/>
    </row>
    <row r="3173" spans="2:4" s="202" customFormat="1" x14ac:dyDescent="0.2">
      <c r="B3173" s="199"/>
      <c r="C3173" s="199"/>
      <c r="D3173" s="201"/>
    </row>
    <row r="3174" spans="2:4" s="202" customFormat="1" x14ac:dyDescent="0.2">
      <c r="B3174" s="199"/>
      <c r="C3174" s="199"/>
      <c r="D3174" s="201"/>
    </row>
    <row r="3175" spans="2:4" s="202" customFormat="1" x14ac:dyDescent="0.2">
      <c r="B3175" s="199"/>
      <c r="C3175" s="199"/>
      <c r="D3175" s="201"/>
    </row>
    <row r="3176" spans="2:4" s="202" customFormat="1" x14ac:dyDescent="0.2">
      <c r="B3176" s="199"/>
      <c r="C3176" s="199"/>
      <c r="D3176" s="201"/>
    </row>
    <row r="3177" spans="2:4" s="202" customFormat="1" x14ac:dyDescent="0.2">
      <c r="B3177" s="199"/>
      <c r="C3177" s="199"/>
      <c r="D3177" s="201"/>
    </row>
    <row r="3178" spans="2:4" s="202" customFormat="1" x14ac:dyDescent="0.2">
      <c r="B3178" s="199"/>
      <c r="C3178" s="199"/>
      <c r="D3178" s="201"/>
    </row>
    <row r="3179" spans="2:4" s="202" customFormat="1" x14ac:dyDescent="0.2">
      <c r="B3179" s="199"/>
      <c r="C3179" s="199"/>
      <c r="D3179" s="201"/>
    </row>
    <row r="3180" spans="2:4" s="202" customFormat="1" x14ac:dyDescent="0.2">
      <c r="B3180" s="199"/>
      <c r="C3180" s="199"/>
      <c r="D3180" s="201"/>
    </row>
    <row r="3181" spans="2:4" s="202" customFormat="1" x14ac:dyDescent="0.2">
      <c r="B3181" s="199"/>
      <c r="C3181" s="199"/>
      <c r="D3181" s="201"/>
    </row>
    <row r="3182" spans="2:4" s="202" customFormat="1" x14ac:dyDescent="0.2">
      <c r="B3182" s="199"/>
      <c r="C3182" s="199"/>
      <c r="D3182" s="201"/>
    </row>
    <row r="3183" spans="2:4" s="202" customFormat="1" x14ac:dyDescent="0.2">
      <c r="B3183" s="199"/>
      <c r="C3183" s="199"/>
      <c r="D3183" s="201"/>
    </row>
    <row r="3184" spans="2:4" s="202" customFormat="1" x14ac:dyDescent="0.2">
      <c r="B3184" s="199"/>
      <c r="C3184" s="199"/>
      <c r="D3184" s="201"/>
    </row>
    <row r="3185" spans="2:4" s="202" customFormat="1" x14ac:dyDescent="0.2">
      <c r="B3185" s="199"/>
      <c r="C3185" s="199"/>
      <c r="D3185" s="201"/>
    </row>
    <row r="3186" spans="2:4" s="202" customFormat="1" x14ac:dyDescent="0.2">
      <c r="B3186" s="199"/>
      <c r="C3186" s="199"/>
      <c r="D3186" s="201"/>
    </row>
    <row r="3187" spans="2:4" s="202" customFormat="1" x14ac:dyDescent="0.2">
      <c r="B3187" s="199"/>
      <c r="C3187" s="199"/>
      <c r="D3187" s="201"/>
    </row>
    <row r="3188" spans="2:4" s="202" customFormat="1" x14ac:dyDescent="0.2">
      <c r="B3188" s="199"/>
      <c r="C3188" s="199"/>
      <c r="D3188" s="201"/>
    </row>
    <row r="3189" spans="2:4" s="202" customFormat="1" x14ac:dyDescent="0.2">
      <c r="B3189" s="199"/>
      <c r="C3189" s="199"/>
      <c r="D3189" s="201"/>
    </row>
    <row r="3190" spans="2:4" s="202" customFormat="1" x14ac:dyDescent="0.2">
      <c r="B3190" s="199"/>
      <c r="C3190" s="199"/>
      <c r="D3190" s="201"/>
    </row>
    <row r="3191" spans="2:4" s="202" customFormat="1" x14ac:dyDescent="0.2">
      <c r="B3191" s="199"/>
      <c r="C3191" s="199"/>
      <c r="D3191" s="201"/>
    </row>
    <row r="3192" spans="2:4" s="202" customFormat="1" x14ac:dyDescent="0.2">
      <c r="B3192" s="199"/>
      <c r="C3192" s="199"/>
      <c r="D3192" s="201"/>
    </row>
    <row r="3193" spans="2:4" s="202" customFormat="1" x14ac:dyDescent="0.2">
      <c r="B3193" s="199"/>
      <c r="C3193" s="199"/>
      <c r="D3193" s="201"/>
    </row>
    <row r="3194" spans="2:4" s="202" customFormat="1" x14ac:dyDescent="0.2">
      <c r="B3194" s="199"/>
      <c r="C3194" s="199"/>
      <c r="D3194" s="201"/>
    </row>
    <row r="3195" spans="2:4" s="202" customFormat="1" x14ac:dyDescent="0.2">
      <c r="B3195" s="199"/>
      <c r="C3195" s="199"/>
      <c r="D3195" s="201"/>
    </row>
    <row r="3196" spans="2:4" s="202" customFormat="1" x14ac:dyDescent="0.2">
      <c r="B3196" s="199"/>
      <c r="C3196" s="199"/>
      <c r="D3196" s="201"/>
    </row>
    <row r="3197" spans="2:4" s="202" customFormat="1" x14ac:dyDescent="0.2">
      <c r="B3197" s="199"/>
      <c r="C3197" s="199"/>
      <c r="D3197" s="201"/>
    </row>
    <row r="3198" spans="2:4" s="202" customFormat="1" x14ac:dyDescent="0.2">
      <c r="B3198" s="199"/>
      <c r="C3198" s="199"/>
      <c r="D3198" s="201"/>
    </row>
    <row r="3199" spans="2:4" s="202" customFormat="1" x14ac:dyDescent="0.2">
      <c r="B3199" s="199"/>
      <c r="C3199" s="199"/>
      <c r="D3199" s="201"/>
    </row>
    <row r="3200" spans="2:4" s="202" customFormat="1" x14ac:dyDescent="0.2">
      <c r="B3200" s="199"/>
      <c r="C3200" s="199"/>
      <c r="D3200" s="201"/>
    </row>
    <row r="3201" spans="2:4" s="202" customFormat="1" x14ac:dyDescent="0.2">
      <c r="B3201" s="199"/>
      <c r="C3201" s="199"/>
      <c r="D3201" s="201"/>
    </row>
    <row r="3202" spans="2:4" s="202" customFormat="1" x14ac:dyDescent="0.2">
      <c r="B3202" s="199"/>
      <c r="C3202" s="199"/>
      <c r="D3202" s="201"/>
    </row>
    <row r="3203" spans="2:4" s="202" customFormat="1" x14ac:dyDescent="0.2">
      <c r="B3203" s="199"/>
      <c r="C3203" s="199"/>
      <c r="D3203" s="201"/>
    </row>
    <row r="3204" spans="2:4" s="202" customFormat="1" x14ac:dyDescent="0.2">
      <c r="B3204" s="199"/>
      <c r="C3204" s="199"/>
      <c r="D3204" s="201"/>
    </row>
    <row r="3205" spans="2:4" s="202" customFormat="1" x14ac:dyDescent="0.2">
      <c r="B3205" s="199"/>
      <c r="C3205" s="199"/>
      <c r="D3205" s="201"/>
    </row>
    <row r="3206" spans="2:4" s="202" customFormat="1" x14ac:dyDescent="0.2">
      <c r="B3206" s="199"/>
      <c r="C3206" s="199"/>
      <c r="D3206" s="201"/>
    </row>
    <row r="3207" spans="2:4" s="202" customFormat="1" x14ac:dyDescent="0.2">
      <c r="B3207" s="199"/>
      <c r="C3207" s="199"/>
      <c r="D3207" s="201"/>
    </row>
    <row r="3208" spans="2:4" s="202" customFormat="1" x14ac:dyDescent="0.2">
      <c r="B3208" s="199"/>
      <c r="C3208" s="199"/>
      <c r="D3208" s="201"/>
    </row>
    <row r="3209" spans="2:4" s="202" customFormat="1" x14ac:dyDescent="0.2">
      <c r="B3209" s="199"/>
      <c r="C3209" s="199"/>
      <c r="D3209" s="201"/>
    </row>
    <row r="3210" spans="2:4" s="202" customFormat="1" x14ac:dyDescent="0.2">
      <c r="B3210" s="199"/>
      <c r="C3210" s="199"/>
      <c r="D3210" s="201"/>
    </row>
    <row r="3211" spans="2:4" s="202" customFormat="1" x14ac:dyDescent="0.2">
      <c r="B3211" s="199"/>
      <c r="C3211" s="199"/>
      <c r="D3211" s="201"/>
    </row>
    <row r="3212" spans="2:4" s="202" customFormat="1" x14ac:dyDescent="0.2">
      <c r="B3212" s="199"/>
      <c r="C3212" s="199"/>
      <c r="D3212" s="201"/>
    </row>
    <row r="3213" spans="2:4" s="202" customFormat="1" x14ac:dyDescent="0.2">
      <c r="B3213" s="199"/>
      <c r="C3213" s="199"/>
      <c r="D3213" s="201"/>
    </row>
    <row r="3214" spans="2:4" s="202" customFormat="1" x14ac:dyDescent="0.2">
      <c r="B3214" s="199"/>
      <c r="C3214" s="199"/>
      <c r="D3214" s="201"/>
    </row>
    <row r="3215" spans="2:4" s="202" customFormat="1" x14ac:dyDescent="0.2">
      <c r="B3215" s="199"/>
      <c r="C3215" s="199"/>
      <c r="D3215" s="201"/>
    </row>
    <row r="3216" spans="2:4" s="202" customFormat="1" x14ac:dyDescent="0.2">
      <c r="B3216" s="199"/>
      <c r="C3216" s="199"/>
      <c r="D3216" s="201"/>
    </row>
    <row r="3217" spans="2:4" s="202" customFormat="1" x14ac:dyDescent="0.2">
      <c r="B3217" s="199"/>
      <c r="C3217" s="199"/>
      <c r="D3217" s="201"/>
    </row>
    <row r="3218" spans="2:4" s="202" customFormat="1" x14ac:dyDescent="0.2">
      <c r="B3218" s="199"/>
      <c r="C3218" s="199"/>
      <c r="D3218" s="201"/>
    </row>
    <row r="3219" spans="2:4" s="202" customFormat="1" x14ac:dyDescent="0.2">
      <c r="B3219" s="199"/>
      <c r="C3219" s="199"/>
      <c r="D3219" s="201"/>
    </row>
    <row r="3220" spans="2:4" s="202" customFormat="1" x14ac:dyDescent="0.2">
      <c r="B3220" s="199"/>
      <c r="C3220" s="199"/>
      <c r="D3220" s="201"/>
    </row>
    <row r="3221" spans="2:4" s="202" customFormat="1" x14ac:dyDescent="0.2">
      <c r="B3221" s="199"/>
      <c r="C3221" s="199"/>
      <c r="D3221" s="201"/>
    </row>
    <row r="3222" spans="2:4" s="202" customFormat="1" x14ac:dyDescent="0.2">
      <c r="B3222" s="199"/>
      <c r="C3222" s="199"/>
      <c r="D3222" s="201"/>
    </row>
    <row r="3223" spans="2:4" s="202" customFormat="1" x14ac:dyDescent="0.2">
      <c r="B3223" s="199"/>
      <c r="C3223" s="199"/>
      <c r="D3223" s="201"/>
    </row>
    <row r="3224" spans="2:4" s="202" customFormat="1" x14ac:dyDescent="0.2">
      <c r="B3224" s="199"/>
      <c r="C3224" s="199"/>
      <c r="D3224" s="201"/>
    </row>
    <row r="3225" spans="2:4" s="202" customFormat="1" x14ac:dyDescent="0.2">
      <c r="B3225" s="199"/>
      <c r="C3225" s="199"/>
      <c r="D3225" s="201"/>
    </row>
    <row r="3226" spans="2:4" s="202" customFormat="1" x14ac:dyDescent="0.2">
      <c r="B3226" s="199"/>
      <c r="C3226" s="199"/>
      <c r="D3226" s="201"/>
    </row>
    <row r="3227" spans="2:4" s="202" customFormat="1" x14ac:dyDescent="0.2">
      <c r="B3227" s="199"/>
      <c r="C3227" s="199"/>
      <c r="D3227" s="201"/>
    </row>
    <row r="3228" spans="2:4" s="202" customFormat="1" x14ac:dyDescent="0.2">
      <c r="B3228" s="199"/>
      <c r="C3228" s="199"/>
      <c r="D3228" s="201"/>
    </row>
    <row r="3229" spans="2:4" s="202" customFormat="1" x14ac:dyDescent="0.2">
      <c r="B3229" s="199"/>
      <c r="C3229" s="199"/>
      <c r="D3229" s="201"/>
    </row>
    <row r="3230" spans="2:4" s="202" customFormat="1" x14ac:dyDescent="0.2">
      <c r="B3230" s="199"/>
      <c r="C3230" s="199"/>
      <c r="D3230" s="201"/>
    </row>
    <row r="3231" spans="2:4" s="202" customFormat="1" x14ac:dyDescent="0.2">
      <c r="B3231" s="199"/>
      <c r="C3231" s="199"/>
      <c r="D3231" s="201"/>
    </row>
    <row r="3232" spans="2:4" s="202" customFormat="1" x14ac:dyDescent="0.2">
      <c r="B3232" s="199"/>
      <c r="C3232" s="199"/>
      <c r="D3232" s="201"/>
    </row>
    <row r="3233" spans="2:4" s="202" customFormat="1" x14ac:dyDescent="0.2">
      <c r="B3233" s="199"/>
      <c r="C3233" s="199"/>
      <c r="D3233" s="201"/>
    </row>
    <row r="3234" spans="2:4" s="202" customFormat="1" x14ac:dyDescent="0.2">
      <c r="B3234" s="199"/>
      <c r="C3234" s="199"/>
      <c r="D3234" s="201"/>
    </row>
    <row r="3235" spans="2:4" s="202" customFormat="1" x14ac:dyDescent="0.2">
      <c r="B3235" s="199"/>
      <c r="C3235" s="199"/>
      <c r="D3235" s="201"/>
    </row>
    <row r="3236" spans="2:4" s="202" customFormat="1" x14ac:dyDescent="0.2">
      <c r="B3236" s="199"/>
      <c r="C3236" s="199"/>
      <c r="D3236" s="201"/>
    </row>
    <row r="3237" spans="2:4" s="202" customFormat="1" x14ac:dyDescent="0.2">
      <c r="B3237" s="199"/>
      <c r="C3237" s="199"/>
      <c r="D3237" s="201"/>
    </row>
    <row r="3238" spans="2:4" s="202" customFormat="1" x14ac:dyDescent="0.2">
      <c r="B3238" s="199"/>
      <c r="C3238" s="199"/>
      <c r="D3238" s="201"/>
    </row>
    <row r="3239" spans="2:4" s="202" customFormat="1" x14ac:dyDescent="0.2">
      <c r="B3239" s="199"/>
      <c r="C3239" s="199"/>
      <c r="D3239" s="201"/>
    </row>
    <row r="3240" spans="2:4" s="202" customFormat="1" x14ac:dyDescent="0.2">
      <c r="B3240" s="199"/>
      <c r="C3240" s="199"/>
      <c r="D3240" s="201"/>
    </row>
    <row r="3241" spans="2:4" s="202" customFormat="1" x14ac:dyDescent="0.2">
      <c r="B3241" s="199"/>
      <c r="C3241" s="199"/>
      <c r="D3241" s="201"/>
    </row>
    <row r="3242" spans="2:4" s="202" customFormat="1" x14ac:dyDescent="0.2">
      <c r="B3242" s="199"/>
      <c r="C3242" s="199"/>
      <c r="D3242" s="201"/>
    </row>
    <row r="3243" spans="2:4" s="202" customFormat="1" x14ac:dyDescent="0.2">
      <c r="B3243" s="199"/>
      <c r="C3243" s="199"/>
      <c r="D3243" s="201"/>
    </row>
    <row r="3244" spans="2:4" s="202" customFormat="1" x14ac:dyDescent="0.2">
      <c r="B3244" s="199"/>
      <c r="C3244" s="199"/>
      <c r="D3244" s="201"/>
    </row>
    <row r="3245" spans="2:4" s="202" customFormat="1" x14ac:dyDescent="0.2">
      <c r="B3245" s="199"/>
      <c r="C3245" s="199"/>
      <c r="D3245" s="201"/>
    </row>
    <row r="3246" spans="2:4" s="202" customFormat="1" x14ac:dyDescent="0.2">
      <c r="B3246" s="199"/>
      <c r="C3246" s="199"/>
      <c r="D3246" s="201"/>
    </row>
    <row r="3247" spans="2:4" s="202" customFormat="1" x14ac:dyDescent="0.2">
      <c r="B3247" s="199"/>
      <c r="C3247" s="199"/>
      <c r="D3247" s="201"/>
    </row>
    <row r="3248" spans="2:4" s="202" customFormat="1" x14ac:dyDescent="0.2">
      <c r="B3248" s="199"/>
      <c r="C3248" s="199"/>
      <c r="D3248" s="201"/>
    </row>
    <row r="3249" spans="2:4" s="202" customFormat="1" x14ac:dyDescent="0.2">
      <c r="B3249" s="199"/>
      <c r="C3249" s="199"/>
      <c r="D3249" s="201"/>
    </row>
    <row r="3250" spans="2:4" s="202" customFormat="1" x14ac:dyDescent="0.2">
      <c r="B3250" s="199"/>
      <c r="C3250" s="199"/>
      <c r="D3250" s="201"/>
    </row>
    <row r="3251" spans="2:4" s="202" customFormat="1" x14ac:dyDescent="0.2">
      <c r="B3251" s="199"/>
      <c r="C3251" s="199"/>
      <c r="D3251" s="201"/>
    </row>
    <row r="3252" spans="2:4" s="202" customFormat="1" x14ac:dyDescent="0.2">
      <c r="B3252" s="199"/>
      <c r="C3252" s="199"/>
      <c r="D3252" s="201"/>
    </row>
    <row r="3253" spans="2:4" s="202" customFormat="1" x14ac:dyDescent="0.2">
      <c r="B3253" s="199"/>
      <c r="C3253" s="199"/>
      <c r="D3253" s="201"/>
    </row>
    <row r="3254" spans="2:4" s="202" customFormat="1" x14ac:dyDescent="0.2">
      <c r="B3254" s="199"/>
      <c r="C3254" s="199"/>
      <c r="D3254" s="201"/>
    </row>
    <row r="3255" spans="2:4" s="202" customFormat="1" x14ac:dyDescent="0.2">
      <c r="B3255" s="199"/>
      <c r="C3255" s="199"/>
      <c r="D3255" s="201"/>
    </row>
    <row r="3256" spans="2:4" s="202" customFormat="1" x14ac:dyDescent="0.2">
      <c r="B3256" s="199"/>
      <c r="C3256" s="199"/>
      <c r="D3256" s="201"/>
    </row>
    <row r="3257" spans="2:4" s="202" customFormat="1" x14ac:dyDescent="0.2">
      <c r="B3257" s="199"/>
      <c r="C3257" s="199"/>
      <c r="D3257" s="201"/>
    </row>
    <row r="3258" spans="2:4" s="202" customFormat="1" x14ac:dyDescent="0.2">
      <c r="B3258" s="199"/>
      <c r="C3258" s="199"/>
      <c r="D3258" s="201"/>
    </row>
    <row r="3259" spans="2:4" s="202" customFormat="1" x14ac:dyDescent="0.2">
      <c r="B3259" s="199"/>
      <c r="C3259" s="199"/>
      <c r="D3259" s="201"/>
    </row>
    <row r="3260" spans="2:4" s="202" customFormat="1" x14ac:dyDescent="0.2">
      <c r="B3260" s="199"/>
      <c r="C3260" s="199"/>
      <c r="D3260" s="201"/>
    </row>
    <row r="3261" spans="2:4" s="202" customFormat="1" x14ac:dyDescent="0.2">
      <c r="B3261" s="199"/>
      <c r="C3261" s="199"/>
      <c r="D3261" s="201"/>
    </row>
    <row r="3262" spans="2:4" s="202" customFormat="1" x14ac:dyDescent="0.2">
      <c r="B3262" s="199"/>
      <c r="C3262" s="199"/>
      <c r="D3262" s="201"/>
    </row>
    <row r="3263" spans="2:4" s="202" customFormat="1" x14ac:dyDescent="0.2">
      <c r="B3263" s="199"/>
      <c r="C3263" s="199"/>
      <c r="D3263" s="201"/>
    </row>
    <row r="3264" spans="2:4" s="202" customFormat="1" x14ac:dyDescent="0.2">
      <c r="B3264" s="199"/>
      <c r="C3264" s="199"/>
      <c r="D3264" s="201"/>
    </row>
    <row r="3265" spans="2:4" s="202" customFormat="1" x14ac:dyDescent="0.2">
      <c r="B3265" s="199"/>
      <c r="C3265" s="199"/>
      <c r="D3265" s="201"/>
    </row>
    <row r="3266" spans="2:4" s="202" customFormat="1" x14ac:dyDescent="0.2">
      <c r="B3266" s="199"/>
      <c r="C3266" s="199"/>
      <c r="D3266" s="201"/>
    </row>
    <row r="3267" spans="2:4" s="202" customFormat="1" x14ac:dyDescent="0.2">
      <c r="B3267" s="199"/>
      <c r="C3267" s="199"/>
      <c r="D3267" s="201"/>
    </row>
    <row r="3268" spans="2:4" s="202" customFormat="1" x14ac:dyDescent="0.2">
      <c r="B3268" s="199"/>
      <c r="C3268" s="199"/>
      <c r="D3268" s="201"/>
    </row>
    <row r="3269" spans="2:4" s="202" customFormat="1" x14ac:dyDescent="0.2">
      <c r="B3269" s="199"/>
      <c r="C3269" s="199"/>
      <c r="D3269" s="201"/>
    </row>
    <row r="3270" spans="2:4" s="202" customFormat="1" x14ac:dyDescent="0.2">
      <c r="B3270" s="199"/>
      <c r="C3270" s="199"/>
      <c r="D3270" s="201"/>
    </row>
    <row r="3271" spans="2:4" s="202" customFormat="1" x14ac:dyDescent="0.2">
      <c r="B3271" s="199"/>
      <c r="C3271" s="199"/>
      <c r="D3271" s="201"/>
    </row>
    <row r="3272" spans="2:4" s="202" customFormat="1" x14ac:dyDescent="0.2">
      <c r="B3272" s="199"/>
      <c r="C3272" s="199"/>
      <c r="D3272" s="201"/>
    </row>
    <row r="3273" spans="2:4" s="202" customFormat="1" x14ac:dyDescent="0.2">
      <c r="B3273" s="199"/>
      <c r="C3273" s="199"/>
      <c r="D3273" s="201"/>
    </row>
    <row r="3274" spans="2:4" s="202" customFormat="1" x14ac:dyDescent="0.2">
      <c r="B3274" s="199"/>
      <c r="C3274" s="199"/>
      <c r="D3274" s="201"/>
    </row>
    <row r="3275" spans="2:4" s="202" customFormat="1" x14ac:dyDescent="0.2">
      <c r="B3275" s="199"/>
      <c r="C3275" s="199"/>
      <c r="D3275" s="201"/>
    </row>
    <row r="3276" spans="2:4" s="202" customFormat="1" x14ac:dyDescent="0.2">
      <c r="B3276" s="199"/>
      <c r="C3276" s="199"/>
      <c r="D3276" s="201"/>
    </row>
    <row r="3277" spans="2:4" s="202" customFormat="1" x14ac:dyDescent="0.2">
      <c r="B3277" s="199"/>
      <c r="C3277" s="199"/>
      <c r="D3277" s="201"/>
    </row>
    <row r="3278" spans="2:4" s="202" customFormat="1" x14ac:dyDescent="0.2">
      <c r="B3278" s="199"/>
      <c r="C3278" s="199"/>
      <c r="D3278" s="201"/>
    </row>
    <row r="3279" spans="2:4" s="202" customFormat="1" x14ac:dyDescent="0.2">
      <c r="B3279" s="199"/>
      <c r="C3279" s="199"/>
      <c r="D3279" s="201"/>
    </row>
    <row r="3280" spans="2:4" s="202" customFormat="1" x14ac:dyDescent="0.2">
      <c r="B3280" s="199"/>
      <c r="C3280" s="199"/>
      <c r="D3280" s="201"/>
    </row>
    <row r="3281" spans="2:4" s="202" customFormat="1" x14ac:dyDescent="0.2">
      <c r="B3281" s="199"/>
      <c r="C3281" s="199"/>
      <c r="D3281" s="201"/>
    </row>
    <row r="3282" spans="2:4" s="202" customFormat="1" x14ac:dyDescent="0.2">
      <c r="B3282" s="199"/>
      <c r="C3282" s="199"/>
      <c r="D3282" s="201"/>
    </row>
    <row r="3283" spans="2:4" s="202" customFormat="1" x14ac:dyDescent="0.2">
      <c r="B3283" s="199"/>
      <c r="C3283" s="199"/>
      <c r="D3283" s="201"/>
    </row>
    <row r="3284" spans="2:4" s="202" customFormat="1" x14ac:dyDescent="0.2">
      <c r="B3284" s="199"/>
      <c r="C3284" s="199"/>
      <c r="D3284" s="201"/>
    </row>
    <row r="3285" spans="2:4" s="202" customFormat="1" x14ac:dyDescent="0.2">
      <c r="B3285" s="199"/>
      <c r="C3285" s="199"/>
      <c r="D3285" s="201"/>
    </row>
    <row r="3286" spans="2:4" s="202" customFormat="1" x14ac:dyDescent="0.2">
      <c r="B3286" s="199"/>
      <c r="C3286" s="199"/>
      <c r="D3286" s="201"/>
    </row>
    <row r="3287" spans="2:4" s="202" customFormat="1" x14ac:dyDescent="0.2">
      <c r="B3287" s="199"/>
      <c r="C3287" s="199"/>
      <c r="D3287" s="201"/>
    </row>
    <row r="3288" spans="2:4" s="202" customFormat="1" x14ac:dyDescent="0.2">
      <c r="B3288" s="199"/>
      <c r="C3288" s="199"/>
      <c r="D3288" s="201"/>
    </row>
    <row r="3289" spans="2:4" s="202" customFormat="1" x14ac:dyDescent="0.2">
      <c r="B3289" s="199"/>
      <c r="C3289" s="199"/>
      <c r="D3289" s="201"/>
    </row>
    <row r="3290" spans="2:4" s="202" customFormat="1" x14ac:dyDescent="0.2">
      <c r="B3290" s="199"/>
      <c r="C3290" s="199"/>
      <c r="D3290" s="201"/>
    </row>
    <row r="3291" spans="2:4" s="202" customFormat="1" x14ac:dyDescent="0.2">
      <c r="B3291" s="199"/>
      <c r="C3291" s="199"/>
      <c r="D3291" s="201"/>
    </row>
    <row r="3292" spans="2:4" s="202" customFormat="1" x14ac:dyDescent="0.2">
      <c r="B3292" s="199"/>
      <c r="C3292" s="199"/>
      <c r="D3292" s="201"/>
    </row>
    <row r="3293" spans="2:4" s="202" customFormat="1" x14ac:dyDescent="0.2">
      <c r="B3293" s="199"/>
      <c r="C3293" s="199"/>
      <c r="D3293" s="201"/>
    </row>
    <row r="3294" spans="2:4" s="202" customFormat="1" x14ac:dyDescent="0.2">
      <c r="B3294" s="199"/>
      <c r="C3294" s="199"/>
      <c r="D3294" s="201"/>
    </row>
    <row r="3295" spans="2:4" s="202" customFormat="1" x14ac:dyDescent="0.2">
      <c r="B3295" s="199"/>
      <c r="C3295" s="199"/>
      <c r="D3295" s="201"/>
    </row>
    <row r="3296" spans="2:4" s="202" customFormat="1" x14ac:dyDescent="0.2">
      <c r="B3296" s="199"/>
      <c r="C3296" s="199"/>
      <c r="D3296" s="201"/>
    </row>
    <row r="3297" spans="2:4" s="202" customFormat="1" x14ac:dyDescent="0.2">
      <c r="B3297" s="199"/>
      <c r="C3297" s="199"/>
      <c r="D3297" s="201"/>
    </row>
    <row r="3298" spans="2:4" s="202" customFormat="1" x14ac:dyDescent="0.2">
      <c r="B3298" s="199"/>
      <c r="C3298" s="199"/>
      <c r="D3298" s="201"/>
    </row>
    <row r="3299" spans="2:4" s="202" customFormat="1" x14ac:dyDescent="0.2">
      <c r="B3299" s="199"/>
      <c r="C3299" s="199"/>
      <c r="D3299" s="201"/>
    </row>
    <row r="3300" spans="2:4" s="202" customFormat="1" x14ac:dyDescent="0.2">
      <c r="B3300" s="199"/>
      <c r="C3300" s="199"/>
      <c r="D3300" s="201"/>
    </row>
    <row r="3301" spans="2:4" s="202" customFormat="1" x14ac:dyDescent="0.2">
      <c r="B3301" s="199"/>
      <c r="C3301" s="199"/>
      <c r="D3301" s="201"/>
    </row>
    <row r="3302" spans="2:4" s="202" customFormat="1" x14ac:dyDescent="0.2">
      <c r="B3302" s="199"/>
      <c r="C3302" s="199"/>
      <c r="D3302" s="201"/>
    </row>
    <row r="3303" spans="2:4" s="202" customFormat="1" x14ac:dyDescent="0.2">
      <c r="B3303" s="199"/>
      <c r="C3303" s="199"/>
      <c r="D3303" s="201"/>
    </row>
    <row r="3304" spans="2:4" s="202" customFormat="1" x14ac:dyDescent="0.2">
      <c r="B3304" s="199"/>
      <c r="C3304" s="199"/>
      <c r="D3304" s="201"/>
    </row>
    <row r="3305" spans="2:4" s="202" customFormat="1" x14ac:dyDescent="0.2">
      <c r="B3305" s="199"/>
      <c r="C3305" s="199"/>
      <c r="D3305" s="201"/>
    </row>
    <row r="3306" spans="2:4" s="202" customFormat="1" x14ac:dyDescent="0.2">
      <c r="B3306" s="199"/>
      <c r="C3306" s="199"/>
      <c r="D3306" s="201"/>
    </row>
    <row r="3307" spans="2:4" s="202" customFormat="1" x14ac:dyDescent="0.2">
      <c r="B3307" s="199"/>
      <c r="C3307" s="199"/>
      <c r="D3307" s="201"/>
    </row>
    <row r="3308" spans="2:4" s="202" customFormat="1" x14ac:dyDescent="0.2">
      <c r="B3308" s="199"/>
      <c r="C3308" s="199"/>
      <c r="D3308" s="201"/>
    </row>
    <row r="3309" spans="2:4" s="202" customFormat="1" x14ac:dyDescent="0.2">
      <c r="B3309" s="199"/>
      <c r="C3309" s="199"/>
      <c r="D3309" s="201"/>
    </row>
    <row r="3310" spans="2:4" s="202" customFormat="1" x14ac:dyDescent="0.2">
      <c r="B3310" s="199"/>
      <c r="C3310" s="199"/>
      <c r="D3310" s="201"/>
    </row>
    <row r="3311" spans="2:4" s="202" customFormat="1" x14ac:dyDescent="0.2">
      <c r="B3311" s="199"/>
      <c r="C3311" s="199"/>
      <c r="D3311" s="201"/>
    </row>
    <row r="3312" spans="2:4" s="202" customFormat="1" x14ac:dyDescent="0.2">
      <c r="B3312" s="199"/>
      <c r="C3312" s="199"/>
      <c r="D3312" s="201"/>
    </row>
    <row r="3313" spans="2:4" s="202" customFormat="1" x14ac:dyDescent="0.2">
      <c r="B3313" s="199"/>
      <c r="C3313" s="199"/>
      <c r="D3313" s="201"/>
    </row>
    <row r="3314" spans="2:4" s="202" customFormat="1" x14ac:dyDescent="0.2">
      <c r="B3314" s="199"/>
      <c r="C3314" s="199"/>
      <c r="D3314" s="201"/>
    </row>
    <row r="3315" spans="2:4" s="202" customFormat="1" x14ac:dyDescent="0.2">
      <c r="B3315" s="199"/>
      <c r="C3315" s="199"/>
      <c r="D3315" s="201"/>
    </row>
    <row r="3316" spans="2:4" s="202" customFormat="1" x14ac:dyDescent="0.2">
      <c r="B3316" s="199"/>
      <c r="C3316" s="199"/>
      <c r="D3316" s="201"/>
    </row>
    <row r="3317" spans="2:4" s="202" customFormat="1" x14ac:dyDescent="0.2">
      <c r="B3317" s="199"/>
      <c r="C3317" s="199"/>
      <c r="D3317" s="201"/>
    </row>
    <row r="3318" spans="2:4" s="202" customFormat="1" x14ac:dyDescent="0.2">
      <c r="B3318" s="199"/>
      <c r="C3318" s="199"/>
      <c r="D3318" s="201"/>
    </row>
    <row r="3319" spans="2:4" s="202" customFormat="1" x14ac:dyDescent="0.2">
      <c r="B3319" s="199"/>
      <c r="C3319" s="199"/>
      <c r="D3319" s="201"/>
    </row>
    <row r="3320" spans="2:4" s="202" customFormat="1" x14ac:dyDescent="0.2">
      <c r="B3320" s="199"/>
      <c r="C3320" s="199"/>
      <c r="D3320" s="201"/>
    </row>
    <row r="3321" spans="2:4" s="202" customFormat="1" x14ac:dyDescent="0.2">
      <c r="B3321" s="199"/>
      <c r="C3321" s="199"/>
      <c r="D3321" s="201"/>
    </row>
    <row r="3322" spans="2:4" s="202" customFormat="1" x14ac:dyDescent="0.2">
      <c r="B3322" s="199"/>
      <c r="C3322" s="199"/>
      <c r="D3322" s="201"/>
    </row>
    <row r="3323" spans="2:4" s="202" customFormat="1" x14ac:dyDescent="0.2">
      <c r="B3323" s="199"/>
      <c r="C3323" s="199"/>
      <c r="D3323" s="201"/>
    </row>
    <row r="3324" spans="2:4" s="202" customFormat="1" x14ac:dyDescent="0.2">
      <c r="B3324" s="199"/>
      <c r="C3324" s="199"/>
      <c r="D3324" s="201"/>
    </row>
    <row r="3325" spans="2:4" s="202" customFormat="1" x14ac:dyDescent="0.2">
      <c r="B3325" s="199"/>
      <c r="C3325" s="199"/>
      <c r="D3325" s="201"/>
    </row>
    <row r="3326" spans="2:4" s="202" customFormat="1" x14ac:dyDescent="0.2">
      <c r="B3326" s="199"/>
      <c r="C3326" s="199"/>
      <c r="D3326" s="201"/>
    </row>
    <row r="3327" spans="2:4" s="202" customFormat="1" x14ac:dyDescent="0.2">
      <c r="B3327" s="199"/>
      <c r="C3327" s="199"/>
      <c r="D3327" s="201"/>
    </row>
    <row r="3328" spans="2:4" s="202" customFormat="1" x14ac:dyDescent="0.2">
      <c r="B3328" s="199"/>
      <c r="C3328" s="199"/>
      <c r="D3328" s="201"/>
    </row>
    <row r="3329" spans="2:4" s="202" customFormat="1" x14ac:dyDescent="0.2">
      <c r="B3329" s="199"/>
      <c r="C3329" s="199"/>
      <c r="D3329" s="201"/>
    </row>
    <row r="3330" spans="2:4" s="202" customFormat="1" x14ac:dyDescent="0.2">
      <c r="B3330" s="199"/>
      <c r="C3330" s="199"/>
      <c r="D3330" s="201"/>
    </row>
    <row r="3331" spans="2:4" s="202" customFormat="1" x14ac:dyDescent="0.2">
      <c r="B3331" s="199"/>
      <c r="C3331" s="199"/>
      <c r="D3331" s="201"/>
    </row>
    <row r="3332" spans="2:4" s="202" customFormat="1" x14ac:dyDescent="0.2">
      <c r="B3332" s="199"/>
      <c r="C3332" s="199"/>
      <c r="D3332" s="201"/>
    </row>
    <row r="3333" spans="2:4" s="202" customFormat="1" x14ac:dyDescent="0.2">
      <c r="B3333" s="199"/>
      <c r="C3333" s="199"/>
      <c r="D3333" s="201"/>
    </row>
    <row r="3334" spans="2:4" s="202" customFormat="1" x14ac:dyDescent="0.2">
      <c r="B3334" s="199"/>
      <c r="C3334" s="199"/>
      <c r="D3334" s="201"/>
    </row>
    <row r="3335" spans="2:4" s="202" customFormat="1" x14ac:dyDescent="0.2">
      <c r="B3335" s="199"/>
      <c r="C3335" s="199"/>
      <c r="D3335" s="201"/>
    </row>
    <row r="3336" spans="2:4" s="202" customFormat="1" x14ac:dyDescent="0.2">
      <c r="B3336" s="199"/>
      <c r="C3336" s="199"/>
      <c r="D3336" s="201"/>
    </row>
    <row r="3337" spans="2:4" s="202" customFormat="1" x14ac:dyDescent="0.2">
      <c r="B3337" s="199"/>
      <c r="C3337" s="199"/>
      <c r="D3337" s="201"/>
    </row>
    <row r="3338" spans="2:4" s="202" customFormat="1" x14ac:dyDescent="0.2">
      <c r="B3338" s="199"/>
      <c r="C3338" s="199"/>
      <c r="D3338" s="201"/>
    </row>
    <row r="3339" spans="2:4" s="202" customFormat="1" x14ac:dyDescent="0.2">
      <c r="B3339" s="199"/>
      <c r="C3339" s="199"/>
      <c r="D3339" s="201"/>
    </row>
    <row r="3340" spans="2:4" s="202" customFormat="1" x14ac:dyDescent="0.2">
      <c r="B3340" s="199"/>
      <c r="C3340" s="199"/>
      <c r="D3340" s="201"/>
    </row>
    <row r="3341" spans="2:4" s="202" customFormat="1" x14ac:dyDescent="0.2">
      <c r="B3341" s="199"/>
      <c r="C3341" s="199"/>
      <c r="D3341" s="201"/>
    </row>
    <row r="3342" spans="2:4" s="202" customFormat="1" x14ac:dyDescent="0.2">
      <c r="B3342" s="199"/>
      <c r="C3342" s="199"/>
      <c r="D3342" s="201"/>
    </row>
    <row r="3343" spans="2:4" s="202" customFormat="1" x14ac:dyDescent="0.2">
      <c r="B3343" s="199"/>
      <c r="C3343" s="199"/>
      <c r="D3343" s="201"/>
    </row>
    <row r="3344" spans="2:4" s="202" customFormat="1" x14ac:dyDescent="0.2">
      <c r="B3344" s="199"/>
      <c r="C3344" s="199"/>
      <c r="D3344" s="201"/>
    </row>
    <row r="3345" spans="2:4" s="202" customFormat="1" x14ac:dyDescent="0.2">
      <c r="B3345" s="199"/>
      <c r="C3345" s="199"/>
      <c r="D3345" s="201"/>
    </row>
    <row r="3346" spans="2:4" s="202" customFormat="1" x14ac:dyDescent="0.2">
      <c r="B3346" s="199"/>
      <c r="C3346" s="199"/>
      <c r="D3346" s="201"/>
    </row>
    <row r="3347" spans="2:4" s="202" customFormat="1" x14ac:dyDescent="0.2">
      <c r="B3347" s="199"/>
      <c r="C3347" s="199"/>
      <c r="D3347" s="201"/>
    </row>
    <row r="3348" spans="2:4" s="202" customFormat="1" x14ac:dyDescent="0.2">
      <c r="B3348" s="199"/>
      <c r="C3348" s="199"/>
      <c r="D3348" s="201"/>
    </row>
    <row r="3349" spans="2:4" s="202" customFormat="1" x14ac:dyDescent="0.2">
      <c r="B3349" s="199"/>
      <c r="C3349" s="199"/>
      <c r="D3349" s="201"/>
    </row>
    <row r="3350" spans="2:4" s="202" customFormat="1" x14ac:dyDescent="0.2">
      <c r="B3350" s="199"/>
      <c r="C3350" s="199"/>
      <c r="D3350" s="201"/>
    </row>
    <row r="3351" spans="2:4" s="202" customFormat="1" x14ac:dyDescent="0.2">
      <c r="B3351" s="199"/>
      <c r="C3351" s="199"/>
      <c r="D3351" s="201"/>
    </row>
    <row r="3352" spans="2:4" s="202" customFormat="1" x14ac:dyDescent="0.2">
      <c r="B3352" s="199"/>
      <c r="C3352" s="199"/>
      <c r="D3352" s="201"/>
    </row>
    <row r="3353" spans="2:4" s="202" customFormat="1" x14ac:dyDescent="0.2">
      <c r="B3353" s="199"/>
      <c r="C3353" s="199"/>
      <c r="D3353" s="201"/>
    </row>
    <row r="3354" spans="2:4" s="202" customFormat="1" x14ac:dyDescent="0.2">
      <c r="B3354" s="199"/>
      <c r="C3354" s="199"/>
      <c r="D3354" s="201"/>
    </row>
    <row r="3355" spans="2:4" s="202" customFormat="1" x14ac:dyDescent="0.2">
      <c r="B3355" s="199"/>
      <c r="C3355" s="199"/>
      <c r="D3355" s="201"/>
    </row>
    <row r="3356" spans="2:4" s="202" customFormat="1" x14ac:dyDescent="0.2">
      <c r="B3356" s="199"/>
      <c r="C3356" s="199"/>
      <c r="D3356" s="201"/>
    </row>
    <row r="3357" spans="2:4" s="202" customFormat="1" x14ac:dyDescent="0.2">
      <c r="B3357" s="199"/>
      <c r="C3357" s="199"/>
      <c r="D3357" s="201"/>
    </row>
    <row r="3358" spans="2:4" s="202" customFormat="1" x14ac:dyDescent="0.2">
      <c r="B3358" s="199"/>
      <c r="C3358" s="199"/>
      <c r="D3358" s="201"/>
    </row>
    <row r="3359" spans="2:4" s="202" customFormat="1" x14ac:dyDescent="0.2">
      <c r="B3359" s="199"/>
      <c r="C3359" s="199"/>
      <c r="D3359" s="201"/>
    </row>
    <row r="3360" spans="2:4" s="202" customFormat="1" x14ac:dyDescent="0.2">
      <c r="B3360" s="199"/>
      <c r="C3360" s="199"/>
      <c r="D3360" s="201"/>
    </row>
    <row r="3361" spans="2:4" s="202" customFormat="1" x14ac:dyDescent="0.2">
      <c r="B3361" s="199"/>
      <c r="C3361" s="199"/>
      <c r="D3361" s="201"/>
    </row>
    <row r="3362" spans="2:4" s="202" customFormat="1" x14ac:dyDescent="0.2">
      <c r="B3362" s="199"/>
      <c r="C3362" s="199"/>
      <c r="D3362" s="201"/>
    </row>
    <row r="3363" spans="2:4" s="202" customFormat="1" x14ac:dyDescent="0.2">
      <c r="B3363" s="199"/>
      <c r="C3363" s="199"/>
      <c r="D3363" s="201"/>
    </row>
    <row r="3364" spans="2:4" s="202" customFormat="1" x14ac:dyDescent="0.2">
      <c r="B3364" s="199"/>
      <c r="C3364" s="199"/>
      <c r="D3364" s="201"/>
    </row>
    <row r="3365" spans="2:4" s="202" customFormat="1" x14ac:dyDescent="0.2">
      <c r="B3365" s="199"/>
      <c r="C3365" s="199"/>
      <c r="D3365" s="201"/>
    </row>
    <row r="3366" spans="2:4" s="202" customFormat="1" x14ac:dyDescent="0.2">
      <c r="B3366" s="199"/>
      <c r="C3366" s="199"/>
      <c r="D3366" s="201"/>
    </row>
    <row r="3367" spans="2:4" s="202" customFormat="1" x14ac:dyDescent="0.2">
      <c r="B3367" s="199"/>
      <c r="C3367" s="199"/>
      <c r="D3367" s="201"/>
    </row>
    <row r="3368" spans="2:4" s="202" customFormat="1" x14ac:dyDescent="0.2">
      <c r="B3368" s="199"/>
      <c r="C3368" s="199"/>
      <c r="D3368" s="201"/>
    </row>
    <row r="3369" spans="2:4" s="202" customFormat="1" x14ac:dyDescent="0.2">
      <c r="B3369" s="199"/>
      <c r="C3369" s="199"/>
      <c r="D3369" s="201"/>
    </row>
    <row r="3370" spans="2:4" s="202" customFormat="1" x14ac:dyDescent="0.2">
      <c r="B3370" s="199"/>
      <c r="C3370" s="199"/>
      <c r="D3370" s="201"/>
    </row>
    <row r="3371" spans="2:4" s="202" customFormat="1" x14ac:dyDescent="0.2">
      <c r="B3371" s="199"/>
      <c r="C3371" s="199"/>
      <c r="D3371" s="201"/>
    </row>
    <row r="3372" spans="2:4" s="202" customFormat="1" x14ac:dyDescent="0.2">
      <c r="B3372" s="199"/>
      <c r="C3372" s="199"/>
      <c r="D3372" s="201"/>
    </row>
    <row r="3373" spans="2:4" s="202" customFormat="1" x14ac:dyDescent="0.2">
      <c r="B3373" s="199"/>
      <c r="C3373" s="199"/>
      <c r="D3373" s="201"/>
    </row>
    <row r="3374" spans="2:4" s="202" customFormat="1" x14ac:dyDescent="0.2">
      <c r="B3374" s="199"/>
      <c r="C3374" s="199"/>
      <c r="D3374" s="201"/>
    </row>
    <row r="3375" spans="2:4" s="202" customFormat="1" x14ac:dyDescent="0.2">
      <c r="B3375" s="199"/>
      <c r="C3375" s="199"/>
      <c r="D3375" s="201"/>
    </row>
    <row r="3376" spans="2:4" s="202" customFormat="1" x14ac:dyDescent="0.2">
      <c r="B3376" s="199"/>
      <c r="C3376" s="199"/>
      <c r="D3376" s="201"/>
    </row>
    <row r="3377" spans="2:4" s="202" customFormat="1" x14ac:dyDescent="0.2">
      <c r="B3377" s="199"/>
      <c r="C3377" s="199"/>
      <c r="D3377" s="201"/>
    </row>
    <row r="3378" spans="2:4" s="202" customFormat="1" x14ac:dyDescent="0.2">
      <c r="B3378" s="199"/>
      <c r="C3378" s="199"/>
      <c r="D3378" s="201"/>
    </row>
    <row r="3379" spans="2:4" s="202" customFormat="1" x14ac:dyDescent="0.2">
      <c r="B3379" s="199"/>
      <c r="C3379" s="199"/>
      <c r="D3379" s="201"/>
    </row>
    <row r="3380" spans="2:4" s="202" customFormat="1" x14ac:dyDescent="0.2">
      <c r="B3380" s="199"/>
      <c r="C3380" s="199"/>
      <c r="D3380" s="201"/>
    </row>
    <row r="3381" spans="2:4" s="202" customFormat="1" x14ac:dyDescent="0.2">
      <c r="B3381" s="199"/>
      <c r="C3381" s="199"/>
      <c r="D3381" s="201"/>
    </row>
    <row r="3382" spans="2:4" s="202" customFormat="1" x14ac:dyDescent="0.2">
      <c r="B3382" s="199"/>
      <c r="C3382" s="199"/>
      <c r="D3382" s="201"/>
    </row>
    <row r="3383" spans="2:4" s="202" customFormat="1" x14ac:dyDescent="0.2">
      <c r="B3383" s="199"/>
      <c r="C3383" s="199"/>
      <c r="D3383" s="201"/>
    </row>
    <row r="3384" spans="2:4" s="202" customFormat="1" x14ac:dyDescent="0.2">
      <c r="B3384" s="199"/>
      <c r="C3384" s="199"/>
      <c r="D3384" s="201"/>
    </row>
    <row r="3385" spans="2:4" s="202" customFormat="1" x14ac:dyDescent="0.2">
      <c r="B3385" s="199"/>
      <c r="C3385" s="199"/>
      <c r="D3385" s="201"/>
    </row>
    <row r="3386" spans="2:4" s="202" customFormat="1" x14ac:dyDescent="0.2">
      <c r="B3386" s="199"/>
      <c r="C3386" s="199"/>
      <c r="D3386" s="201"/>
    </row>
    <row r="3387" spans="2:4" s="202" customFormat="1" x14ac:dyDescent="0.2">
      <c r="B3387" s="199"/>
      <c r="C3387" s="199"/>
      <c r="D3387" s="201"/>
    </row>
    <row r="3388" spans="2:4" s="202" customFormat="1" x14ac:dyDescent="0.2">
      <c r="B3388" s="199"/>
      <c r="C3388" s="199"/>
      <c r="D3388" s="201"/>
    </row>
    <row r="3389" spans="2:4" s="202" customFormat="1" x14ac:dyDescent="0.2">
      <c r="B3389" s="199"/>
      <c r="C3389" s="199"/>
      <c r="D3389" s="201"/>
    </row>
    <row r="3390" spans="2:4" s="202" customFormat="1" x14ac:dyDescent="0.2">
      <c r="B3390" s="199"/>
      <c r="C3390" s="199"/>
      <c r="D3390" s="201"/>
    </row>
    <row r="3391" spans="2:4" s="202" customFormat="1" x14ac:dyDescent="0.2">
      <c r="B3391" s="199"/>
      <c r="C3391" s="199"/>
      <c r="D3391" s="201"/>
    </row>
    <row r="3392" spans="2:4" s="202" customFormat="1" x14ac:dyDescent="0.2">
      <c r="B3392" s="199"/>
      <c r="C3392" s="199"/>
      <c r="D3392" s="201"/>
    </row>
    <row r="3393" spans="2:4" s="202" customFormat="1" x14ac:dyDescent="0.2">
      <c r="B3393" s="199"/>
      <c r="C3393" s="199"/>
      <c r="D3393" s="201"/>
    </row>
    <row r="3394" spans="2:4" s="202" customFormat="1" x14ac:dyDescent="0.2">
      <c r="B3394" s="199"/>
      <c r="C3394" s="199"/>
      <c r="D3394" s="201"/>
    </row>
    <row r="3395" spans="2:4" s="202" customFormat="1" x14ac:dyDescent="0.2">
      <c r="B3395" s="199"/>
      <c r="C3395" s="199"/>
      <c r="D3395" s="201"/>
    </row>
    <row r="3396" spans="2:4" s="202" customFormat="1" x14ac:dyDescent="0.2">
      <c r="B3396" s="199"/>
      <c r="C3396" s="199"/>
      <c r="D3396" s="201"/>
    </row>
    <row r="3397" spans="2:4" s="202" customFormat="1" x14ac:dyDescent="0.2">
      <c r="B3397" s="199"/>
      <c r="C3397" s="199"/>
      <c r="D3397" s="201"/>
    </row>
    <row r="3398" spans="2:4" s="202" customFormat="1" x14ac:dyDescent="0.2">
      <c r="B3398" s="199"/>
      <c r="C3398" s="199"/>
      <c r="D3398" s="201"/>
    </row>
    <row r="3399" spans="2:4" s="202" customFormat="1" x14ac:dyDescent="0.2">
      <c r="B3399" s="199"/>
      <c r="C3399" s="199"/>
      <c r="D3399" s="201"/>
    </row>
    <row r="3400" spans="2:4" s="202" customFormat="1" x14ac:dyDescent="0.2">
      <c r="B3400" s="199"/>
      <c r="C3400" s="199"/>
      <c r="D3400" s="201"/>
    </row>
    <row r="3401" spans="2:4" s="202" customFormat="1" x14ac:dyDescent="0.2">
      <c r="B3401" s="199"/>
      <c r="C3401" s="199"/>
      <c r="D3401" s="201"/>
    </row>
    <row r="3402" spans="2:4" s="202" customFormat="1" x14ac:dyDescent="0.2">
      <c r="B3402" s="199"/>
      <c r="C3402" s="199"/>
      <c r="D3402" s="201"/>
    </row>
    <row r="3403" spans="2:4" s="202" customFormat="1" x14ac:dyDescent="0.2">
      <c r="B3403" s="199"/>
      <c r="C3403" s="199"/>
      <c r="D3403" s="201"/>
    </row>
    <row r="3404" spans="2:4" s="202" customFormat="1" x14ac:dyDescent="0.2">
      <c r="B3404" s="199"/>
      <c r="C3404" s="199"/>
      <c r="D3404" s="201"/>
    </row>
    <row r="3405" spans="2:4" s="202" customFormat="1" x14ac:dyDescent="0.2">
      <c r="B3405" s="199"/>
      <c r="C3405" s="199"/>
      <c r="D3405" s="201"/>
    </row>
    <row r="3406" spans="2:4" s="202" customFormat="1" x14ac:dyDescent="0.2">
      <c r="B3406" s="199"/>
      <c r="C3406" s="199"/>
      <c r="D3406" s="201"/>
    </row>
    <row r="3407" spans="2:4" s="202" customFormat="1" x14ac:dyDescent="0.2">
      <c r="B3407" s="199"/>
      <c r="C3407" s="199"/>
      <c r="D3407" s="201"/>
    </row>
    <row r="3408" spans="2:4" s="202" customFormat="1" x14ac:dyDescent="0.2">
      <c r="B3408" s="199"/>
      <c r="C3408" s="199"/>
      <c r="D3408" s="201"/>
    </row>
    <row r="3409" spans="2:4" s="202" customFormat="1" x14ac:dyDescent="0.2">
      <c r="B3409" s="199"/>
      <c r="C3409" s="199"/>
      <c r="D3409" s="201"/>
    </row>
    <row r="3410" spans="2:4" s="202" customFormat="1" x14ac:dyDescent="0.2">
      <c r="B3410" s="199"/>
      <c r="C3410" s="199"/>
      <c r="D3410" s="201"/>
    </row>
    <row r="3411" spans="2:4" s="202" customFormat="1" x14ac:dyDescent="0.2">
      <c r="B3411" s="199"/>
      <c r="C3411" s="199"/>
      <c r="D3411" s="201"/>
    </row>
    <row r="3412" spans="2:4" s="202" customFormat="1" x14ac:dyDescent="0.2">
      <c r="B3412" s="199"/>
      <c r="C3412" s="199"/>
      <c r="D3412" s="201"/>
    </row>
    <row r="3413" spans="2:4" s="202" customFormat="1" x14ac:dyDescent="0.2">
      <c r="B3413" s="199"/>
      <c r="C3413" s="199"/>
      <c r="D3413" s="201"/>
    </row>
    <row r="3414" spans="2:4" s="202" customFormat="1" x14ac:dyDescent="0.2">
      <c r="B3414" s="199"/>
      <c r="C3414" s="199"/>
      <c r="D3414" s="201"/>
    </row>
    <row r="3415" spans="2:4" s="202" customFormat="1" x14ac:dyDescent="0.2">
      <c r="B3415" s="199"/>
      <c r="C3415" s="199"/>
      <c r="D3415" s="201"/>
    </row>
    <row r="3416" spans="2:4" s="202" customFormat="1" x14ac:dyDescent="0.2">
      <c r="B3416" s="199"/>
      <c r="C3416" s="199"/>
      <c r="D3416" s="201"/>
    </row>
    <row r="3417" spans="2:4" s="202" customFormat="1" x14ac:dyDescent="0.2">
      <c r="B3417" s="199"/>
      <c r="C3417" s="199"/>
      <c r="D3417" s="201"/>
    </row>
    <row r="3418" spans="2:4" s="202" customFormat="1" x14ac:dyDescent="0.2">
      <c r="B3418" s="199"/>
      <c r="C3418" s="199"/>
      <c r="D3418" s="201"/>
    </row>
    <row r="3419" spans="2:4" s="202" customFormat="1" x14ac:dyDescent="0.2">
      <c r="B3419" s="199"/>
      <c r="C3419" s="199"/>
      <c r="D3419" s="201"/>
    </row>
    <row r="3420" spans="2:4" s="202" customFormat="1" x14ac:dyDescent="0.2">
      <c r="B3420" s="199"/>
      <c r="C3420" s="199"/>
      <c r="D3420" s="201"/>
    </row>
    <row r="3421" spans="2:4" s="202" customFormat="1" x14ac:dyDescent="0.2">
      <c r="B3421" s="199"/>
      <c r="C3421" s="199"/>
      <c r="D3421" s="201"/>
    </row>
    <row r="3422" spans="2:4" s="202" customFormat="1" x14ac:dyDescent="0.2">
      <c r="B3422" s="199"/>
      <c r="C3422" s="199"/>
      <c r="D3422" s="201"/>
    </row>
    <row r="3423" spans="2:4" s="202" customFormat="1" x14ac:dyDescent="0.2">
      <c r="B3423" s="199"/>
      <c r="C3423" s="199"/>
      <c r="D3423" s="201"/>
    </row>
    <row r="3424" spans="2:4" s="202" customFormat="1" x14ac:dyDescent="0.2">
      <c r="B3424" s="199"/>
      <c r="C3424" s="199"/>
      <c r="D3424" s="201"/>
    </row>
    <row r="3425" spans="2:4" s="202" customFormat="1" x14ac:dyDescent="0.2">
      <c r="B3425" s="199"/>
      <c r="C3425" s="199"/>
      <c r="D3425" s="201"/>
    </row>
    <row r="3426" spans="2:4" s="202" customFormat="1" x14ac:dyDescent="0.2">
      <c r="B3426" s="199"/>
      <c r="C3426" s="199"/>
      <c r="D3426" s="201"/>
    </row>
    <row r="3427" spans="2:4" s="202" customFormat="1" x14ac:dyDescent="0.2">
      <c r="B3427" s="199"/>
      <c r="C3427" s="199"/>
      <c r="D3427" s="201"/>
    </row>
    <row r="3428" spans="2:4" s="202" customFormat="1" x14ac:dyDescent="0.2">
      <c r="B3428" s="199"/>
      <c r="C3428" s="199"/>
      <c r="D3428" s="201"/>
    </row>
    <row r="3429" spans="2:4" s="202" customFormat="1" x14ac:dyDescent="0.2">
      <c r="B3429" s="199"/>
      <c r="C3429" s="199"/>
      <c r="D3429" s="201"/>
    </row>
    <row r="3430" spans="2:4" s="202" customFormat="1" x14ac:dyDescent="0.2">
      <c r="B3430" s="199"/>
      <c r="C3430" s="199"/>
      <c r="D3430" s="201"/>
    </row>
    <row r="3431" spans="2:4" s="202" customFormat="1" x14ac:dyDescent="0.2">
      <c r="B3431" s="199"/>
      <c r="C3431" s="199"/>
      <c r="D3431" s="201"/>
    </row>
    <row r="3432" spans="2:4" s="202" customFormat="1" x14ac:dyDescent="0.2">
      <c r="B3432" s="199"/>
      <c r="C3432" s="199"/>
      <c r="D3432" s="201"/>
    </row>
    <row r="3433" spans="2:4" s="202" customFormat="1" x14ac:dyDescent="0.2">
      <c r="B3433" s="199"/>
      <c r="C3433" s="199"/>
      <c r="D3433" s="201"/>
    </row>
    <row r="3434" spans="2:4" s="202" customFormat="1" x14ac:dyDescent="0.2">
      <c r="B3434" s="199"/>
      <c r="C3434" s="199"/>
      <c r="D3434" s="201"/>
    </row>
    <row r="3435" spans="2:4" s="202" customFormat="1" x14ac:dyDescent="0.2">
      <c r="B3435" s="199"/>
      <c r="C3435" s="199"/>
      <c r="D3435" s="201"/>
    </row>
    <row r="3436" spans="2:4" s="202" customFormat="1" x14ac:dyDescent="0.2">
      <c r="B3436" s="199"/>
      <c r="C3436" s="199"/>
      <c r="D3436" s="201"/>
    </row>
    <row r="3437" spans="2:4" s="202" customFormat="1" x14ac:dyDescent="0.2">
      <c r="B3437" s="199"/>
      <c r="C3437" s="199"/>
      <c r="D3437" s="201"/>
    </row>
    <row r="3438" spans="2:4" s="202" customFormat="1" x14ac:dyDescent="0.2">
      <c r="B3438" s="199"/>
      <c r="C3438" s="199"/>
      <c r="D3438" s="201"/>
    </row>
    <row r="3439" spans="2:4" s="202" customFormat="1" x14ac:dyDescent="0.2">
      <c r="B3439" s="199"/>
      <c r="C3439" s="199"/>
      <c r="D3439" s="201"/>
    </row>
    <row r="3440" spans="2:4" s="202" customFormat="1" x14ac:dyDescent="0.2">
      <c r="B3440" s="199"/>
      <c r="C3440" s="199"/>
      <c r="D3440" s="201"/>
    </row>
    <row r="3441" spans="2:4" s="202" customFormat="1" x14ac:dyDescent="0.2">
      <c r="B3441" s="199"/>
      <c r="C3441" s="199"/>
      <c r="D3441" s="201"/>
    </row>
    <row r="3442" spans="2:4" s="202" customFormat="1" x14ac:dyDescent="0.2">
      <c r="B3442" s="199"/>
      <c r="C3442" s="199"/>
      <c r="D3442" s="201"/>
    </row>
    <row r="3443" spans="2:4" s="202" customFormat="1" x14ac:dyDescent="0.2">
      <c r="B3443" s="199"/>
      <c r="C3443" s="199"/>
      <c r="D3443" s="201"/>
    </row>
    <row r="3444" spans="2:4" s="202" customFormat="1" x14ac:dyDescent="0.2">
      <c r="B3444" s="199"/>
      <c r="C3444" s="199"/>
      <c r="D3444" s="201"/>
    </row>
    <row r="3445" spans="2:4" s="202" customFormat="1" x14ac:dyDescent="0.2">
      <c r="B3445" s="199"/>
      <c r="C3445" s="199"/>
      <c r="D3445" s="201"/>
    </row>
    <row r="3446" spans="2:4" s="202" customFormat="1" x14ac:dyDescent="0.2">
      <c r="B3446" s="199"/>
      <c r="C3446" s="199"/>
      <c r="D3446" s="201"/>
    </row>
    <row r="3447" spans="2:4" s="202" customFormat="1" x14ac:dyDescent="0.2">
      <c r="B3447" s="199"/>
      <c r="C3447" s="199"/>
      <c r="D3447" s="201"/>
    </row>
    <row r="3448" spans="2:4" s="202" customFormat="1" x14ac:dyDescent="0.2">
      <c r="B3448" s="199"/>
      <c r="C3448" s="199"/>
      <c r="D3448" s="201"/>
    </row>
    <row r="3449" spans="2:4" s="202" customFormat="1" x14ac:dyDescent="0.2">
      <c r="B3449" s="199"/>
      <c r="C3449" s="199"/>
      <c r="D3449" s="201"/>
    </row>
    <row r="3450" spans="2:4" s="202" customFormat="1" x14ac:dyDescent="0.2">
      <c r="B3450" s="199"/>
      <c r="C3450" s="199"/>
      <c r="D3450" s="201"/>
    </row>
    <row r="3451" spans="2:4" s="202" customFormat="1" x14ac:dyDescent="0.2">
      <c r="B3451" s="199"/>
      <c r="C3451" s="199"/>
      <c r="D3451" s="201"/>
    </row>
    <row r="3452" spans="2:4" s="202" customFormat="1" x14ac:dyDescent="0.2">
      <c r="B3452" s="199"/>
      <c r="C3452" s="199"/>
      <c r="D3452" s="201"/>
    </row>
    <row r="3453" spans="2:4" s="202" customFormat="1" x14ac:dyDescent="0.2">
      <c r="B3453" s="199"/>
      <c r="C3453" s="199"/>
      <c r="D3453" s="201"/>
    </row>
    <row r="3454" spans="2:4" s="202" customFormat="1" x14ac:dyDescent="0.2">
      <c r="B3454" s="199"/>
      <c r="C3454" s="199"/>
      <c r="D3454" s="201"/>
    </row>
    <row r="3455" spans="2:4" s="202" customFormat="1" x14ac:dyDescent="0.2">
      <c r="B3455" s="199"/>
      <c r="C3455" s="199"/>
      <c r="D3455" s="201"/>
    </row>
    <row r="3456" spans="2:4" s="202" customFormat="1" x14ac:dyDescent="0.2">
      <c r="B3456" s="199"/>
      <c r="C3456" s="199"/>
      <c r="D3456" s="201"/>
    </row>
    <row r="3457" spans="2:4" s="202" customFormat="1" x14ac:dyDescent="0.2">
      <c r="B3457" s="199"/>
      <c r="C3457" s="199"/>
      <c r="D3457" s="201"/>
    </row>
    <row r="3458" spans="2:4" s="202" customFormat="1" x14ac:dyDescent="0.2">
      <c r="B3458" s="199"/>
      <c r="C3458" s="199"/>
      <c r="D3458" s="201"/>
    </row>
    <row r="3459" spans="2:4" s="202" customFormat="1" x14ac:dyDescent="0.2">
      <c r="B3459" s="199"/>
      <c r="C3459" s="199"/>
      <c r="D3459" s="201"/>
    </row>
    <row r="3460" spans="2:4" s="202" customFormat="1" x14ac:dyDescent="0.2">
      <c r="B3460" s="199"/>
      <c r="C3460" s="199"/>
      <c r="D3460" s="201"/>
    </row>
    <row r="3461" spans="2:4" s="202" customFormat="1" x14ac:dyDescent="0.2">
      <c r="B3461" s="199"/>
      <c r="C3461" s="199"/>
      <c r="D3461" s="201"/>
    </row>
    <row r="3462" spans="2:4" s="202" customFormat="1" x14ac:dyDescent="0.2">
      <c r="B3462" s="199"/>
      <c r="C3462" s="199"/>
      <c r="D3462" s="201"/>
    </row>
    <row r="3463" spans="2:4" s="202" customFormat="1" x14ac:dyDescent="0.2">
      <c r="B3463" s="199"/>
      <c r="C3463" s="199"/>
      <c r="D3463" s="201"/>
    </row>
    <row r="3464" spans="2:4" s="202" customFormat="1" x14ac:dyDescent="0.2">
      <c r="B3464" s="199"/>
      <c r="C3464" s="199"/>
      <c r="D3464" s="201"/>
    </row>
    <row r="3465" spans="2:4" s="202" customFormat="1" x14ac:dyDescent="0.2">
      <c r="B3465" s="199"/>
      <c r="C3465" s="199"/>
      <c r="D3465" s="201"/>
    </row>
    <row r="3466" spans="2:4" s="202" customFormat="1" x14ac:dyDescent="0.2">
      <c r="B3466" s="199"/>
      <c r="C3466" s="199"/>
      <c r="D3466" s="201"/>
    </row>
    <row r="3467" spans="2:4" s="202" customFormat="1" x14ac:dyDescent="0.2">
      <c r="B3467" s="199"/>
      <c r="C3467" s="199"/>
      <c r="D3467" s="201"/>
    </row>
    <row r="3468" spans="2:4" s="202" customFormat="1" x14ac:dyDescent="0.2">
      <c r="B3468" s="199"/>
      <c r="C3468" s="199"/>
      <c r="D3468" s="201"/>
    </row>
    <row r="3469" spans="2:4" s="202" customFormat="1" x14ac:dyDescent="0.2">
      <c r="B3469" s="199"/>
      <c r="C3469" s="199"/>
      <c r="D3469" s="201"/>
    </row>
    <row r="3470" spans="2:4" s="202" customFormat="1" x14ac:dyDescent="0.2">
      <c r="B3470" s="199"/>
      <c r="C3470" s="199"/>
      <c r="D3470" s="201"/>
    </row>
    <row r="3471" spans="2:4" s="202" customFormat="1" x14ac:dyDescent="0.2">
      <c r="B3471" s="199"/>
      <c r="C3471" s="199"/>
      <c r="D3471" s="201"/>
    </row>
    <row r="3472" spans="2:4" s="202" customFormat="1" x14ac:dyDescent="0.2">
      <c r="B3472" s="199"/>
      <c r="C3472" s="199"/>
      <c r="D3472" s="201"/>
    </row>
    <row r="3473" spans="2:4" s="202" customFormat="1" x14ac:dyDescent="0.2">
      <c r="B3473" s="199"/>
      <c r="C3473" s="199"/>
      <c r="D3473" s="201"/>
    </row>
    <row r="3474" spans="2:4" s="202" customFormat="1" x14ac:dyDescent="0.2">
      <c r="B3474" s="199"/>
      <c r="C3474" s="199"/>
      <c r="D3474" s="201"/>
    </row>
    <row r="3475" spans="2:4" s="202" customFormat="1" x14ac:dyDescent="0.2">
      <c r="B3475" s="199"/>
      <c r="C3475" s="199"/>
      <c r="D3475" s="201"/>
    </row>
    <row r="3476" spans="2:4" s="202" customFormat="1" x14ac:dyDescent="0.2">
      <c r="B3476" s="199"/>
      <c r="C3476" s="199"/>
      <c r="D3476" s="201"/>
    </row>
    <row r="3477" spans="2:4" s="202" customFormat="1" x14ac:dyDescent="0.2">
      <c r="B3477" s="199"/>
      <c r="C3477" s="199"/>
      <c r="D3477" s="201"/>
    </row>
    <row r="3478" spans="2:4" s="202" customFormat="1" x14ac:dyDescent="0.2">
      <c r="B3478" s="199"/>
      <c r="C3478" s="199"/>
      <c r="D3478" s="201"/>
    </row>
    <row r="3479" spans="2:4" s="202" customFormat="1" x14ac:dyDescent="0.2">
      <c r="B3479" s="199"/>
      <c r="C3479" s="199"/>
      <c r="D3479" s="201"/>
    </row>
    <row r="3480" spans="2:4" s="202" customFormat="1" x14ac:dyDescent="0.2">
      <c r="B3480" s="199"/>
      <c r="C3480" s="199"/>
      <c r="D3480" s="201"/>
    </row>
    <row r="3481" spans="2:4" s="202" customFormat="1" x14ac:dyDescent="0.2">
      <c r="B3481" s="199"/>
      <c r="C3481" s="199"/>
      <c r="D3481" s="201"/>
    </row>
    <row r="3482" spans="2:4" s="202" customFormat="1" x14ac:dyDescent="0.2">
      <c r="B3482" s="199"/>
      <c r="C3482" s="199"/>
      <c r="D3482" s="201"/>
    </row>
    <row r="3483" spans="2:4" s="202" customFormat="1" x14ac:dyDescent="0.2">
      <c r="B3483" s="199"/>
      <c r="C3483" s="199"/>
      <c r="D3483" s="201"/>
    </row>
    <row r="3484" spans="2:4" s="202" customFormat="1" x14ac:dyDescent="0.2">
      <c r="B3484" s="199"/>
      <c r="C3484" s="199"/>
      <c r="D3484" s="201"/>
    </row>
    <row r="3485" spans="2:4" s="202" customFormat="1" x14ac:dyDescent="0.2">
      <c r="B3485" s="199"/>
      <c r="C3485" s="199"/>
      <c r="D3485" s="201"/>
    </row>
    <row r="3486" spans="2:4" s="202" customFormat="1" x14ac:dyDescent="0.2">
      <c r="B3486" s="199"/>
      <c r="C3486" s="199"/>
      <c r="D3486" s="201"/>
    </row>
    <row r="3487" spans="2:4" s="202" customFormat="1" x14ac:dyDescent="0.2">
      <c r="B3487" s="199"/>
      <c r="C3487" s="199"/>
      <c r="D3487" s="201"/>
    </row>
    <row r="3488" spans="2:4" s="202" customFormat="1" x14ac:dyDescent="0.2">
      <c r="B3488" s="199"/>
      <c r="C3488" s="199"/>
      <c r="D3488" s="201"/>
    </row>
    <row r="3489" spans="2:4" s="202" customFormat="1" x14ac:dyDescent="0.2">
      <c r="B3489" s="199"/>
      <c r="C3489" s="199"/>
      <c r="D3489" s="201"/>
    </row>
    <row r="3490" spans="2:4" s="202" customFormat="1" x14ac:dyDescent="0.2">
      <c r="B3490" s="199"/>
      <c r="C3490" s="199"/>
      <c r="D3490" s="201"/>
    </row>
    <row r="3491" spans="2:4" s="202" customFormat="1" x14ac:dyDescent="0.2">
      <c r="B3491" s="199"/>
      <c r="C3491" s="199"/>
      <c r="D3491" s="201"/>
    </row>
    <row r="3492" spans="2:4" s="202" customFormat="1" x14ac:dyDescent="0.2">
      <c r="B3492" s="199"/>
      <c r="C3492" s="199"/>
      <c r="D3492" s="201"/>
    </row>
    <row r="3493" spans="2:4" s="202" customFormat="1" x14ac:dyDescent="0.2">
      <c r="B3493" s="199"/>
      <c r="C3493" s="199"/>
      <c r="D3493" s="201"/>
    </row>
    <row r="3494" spans="2:4" s="202" customFormat="1" x14ac:dyDescent="0.2">
      <c r="B3494" s="199"/>
      <c r="C3494" s="199"/>
      <c r="D3494" s="201"/>
    </row>
    <row r="3495" spans="2:4" s="202" customFormat="1" x14ac:dyDescent="0.2">
      <c r="B3495" s="199"/>
      <c r="C3495" s="199"/>
      <c r="D3495" s="201"/>
    </row>
    <row r="3496" spans="2:4" s="202" customFormat="1" x14ac:dyDescent="0.2">
      <c r="B3496" s="199"/>
      <c r="C3496" s="199"/>
      <c r="D3496" s="201"/>
    </row>
    <row r="3497" spans="2:4" s="202" customFormat="1" x14ac:dyDescent="0.2">
      <c r="B3497" s="199"/>
      <c r="C3497" s="199"/>
      <c r="D3497" s="201"/>
    </row>
    <row r="3498" spans="2:4" s="202" customFormat="1" x14ac:dyDescent="0.2">
      <c r="B3498" s="199"/>
      <c r="C3498" s="199"/>
      <c r="D3498" s="201"/>
    </row>
    <row r="3499" spans="2:4" s="202" customFormat="1" x14ac:dyDescent="0.2">
      <c r="B3499" s="199"/>
      <c r="C3499" s="199"/>
      <c r="D3499" s="201"/>
    </row>
    <row r="3500" spans="2:4" s="202" customFormat="1" x14ac:dyDescent="0.2">
      <c r="B3500" s="199"/>
      <c r="C3500" s="199"/>
      <c r="D3500" s="201"/>
    </row>
    <row r="3501" spans="2:4" s="202" customFormat="1" x14ac:dyDescent="0.2">
      <c r="B3501" s="199"/>
      <c r="C3501" s="199"/>
      <c r="D3501" s="201"/>
    </row>
    <row r="3502" spans="2:4" s="202" customFormat="1" x14ac:dyDescent="0.2">
      <c r="B3502" s="199"/>
      <c r="C3502" s="199"/>
      <c r="D3502" s="201"/>
    </row>
    <row r="3503" spans="2:4" s="202" customFormat="1" x14ac:dyDescent="0.2">
      <c r="B3503" s="199"/>
      <c r="C3503" s="199"/>
      <c r="D3503" s="201"/>
    </row>
    <row r="3504" spans="2:4" s="202" customFormat="1" x14ac:dyDescent="0.2">
      <c r="B3504" s="199"/>
      <c r="C3504" s="199"/>
      <c r="D3504" s="201"/>
    </row>
    <row r="3505" spans="2:4" s="202" customFormat="1" x14ac:dyDescent="0.2">
      <c r="B3505" s="199"/>
      <c r="C3505" s="199"/>
      <c r="D3505" s="201"/>
    </row>
    <row r="3506" spans="2:4" s="202" customFormat="1" x14ac:dyDescent="0.2">
      <c r="B3506" s="199"/>
      <c r="C3506" s="199"/>
      <c r="D3506" s="201"/>
    </row>
    <row r="3507" spans="2:4" s="202" customFormat="1" x14ac:dyDescent="0.2">
      <c r="B3507" s="199"/>
      <c r="C3507" s="199"/>
      <c r="D3507" s="201"/>
    </row>
    <row r="3508" spans="2:4" s="202" customFormat="1" x14ac:dyDescent="0.2">
      <c r="B3508" s="199"/>
      <c r="C3508" s="199"/>
      <c r="D3508" s="201"/>
    </row>
    <row r="3509" spans="2:4" s="202" customFormat="1" x14ac:dyDescent="0.2">
      <c r="B3509" s="199"/>
      <c r="C3509" s="199"/>
      <c r="D3509" s="201"/>
    </row>
    <row r="3510" spans="2:4" s="202" customFormat="1" x14ac:dyDescent="0.2">
      <c r="B3510" s="199"/>
      <c r="C3510" s="199"/>
      <c r="D3510" s="201"/>
    </row>
    <row r="3511" spans="2:4" s="202" customFormat="1" x14ac:dyDescent="0.2">
      <c r="B3511" s="199"/>
      <c r="C3511" s="199"/>
      <c r="D3511" s="201"/>
    </row>
    <row r="3512" spans="2:4" s="202" customFormat="1" x14ac:dyDescent="0.2">
      <c r="B3512" s="199"/>
      <c r="C3512" s="199"/>
      <c r="D3512" s="201"/>
    </row>
    <row r="3513" spans="2:4" s="202" customFormat="1" x14ac:dyDescent="0.2">
      <c r="B3513" s="199"/>
      <c r="C3513" s="199"/>
      <c r="D3513" s="201"/>
    </row>
    <row r="3514" spans="2:4" s="202" customFormat="1" x14ac:dyDescent="0.2">
      <c r="B3514" s="199"/>
      <c r="C3514" s="199"/>
      <c r="D3514" s="201"/>
    </row>
    <row r="3515" spans="2:4" s="202" customFormat="1" x14ac:dyDescent="0.2">
      <c r="B3515" s="199"/>
      <c r="C3515" s="199"/>
      <c r="D3515" s="201"/>
    </row>
    <row r="3516" spans="2:4" s="202" customFormat="1" x14ac:dyDescent="0.2">
      <c r="B3516" s="199"/>
      <c r="C3516" s="199"/>
      <c r="D3516" s="201"/>
    </row>
    <row r="3517" spans="2:4" s="202" customFormat="1" x14ac:dyDescent="0.2">
      <c r="B3517" s="199"/>
      <c r="C3517" s="199"/>
      <c r="D3517" s="201"/>
    </row>
    <row r="3518" spans="2:4" s="202" customFormat="1" x14ac:dyDescent="0.2">
      <c r="B3518" s="199"/>
      <c r="C3518" s="199"/>
      <c r="D3518" s="201"/>
    </row>
    <row r="3519" spans="2:4" s="202" customFormat="1" x14ac:dyDescent="0.2">
      <c r="B3519" s="199"/>
      <c r="C3519" s="199"/>
      <c r="D3519" s="201"/>
    </row>
    <row r="3520" spans="2:4" s="202" customFormat="1" x14ac:dyDescent="0.2">
      <c r="B3520" s="199"/>
      <c r="C3520" s="199"/>
      <c r="D3520" s="201"/>
    </row>
    <row r="3521" spans="2:4" s="202" customFormat="1" x14ac:dyDescent="0.2">
      <c r="B3521" s="199"/>
      <c r="C3521" s="199"/>
      <c r="D3521" s="201"/>
    </row>
    <row r="3522" spans="2:4" s="202" customFormat="1" x14ac:dyDescent="0.2">
      <c r="B3522" s="199"/>
      <c r="C3522" s="199"/>
      <c r="D3522" s="201"/>
    </row>
    <row r="3523" spans="2:4" s="202" customFormat="1" x14ac:dyDescent="0.2">
      <c r="B3523" s="199"/>
      <c r="C3523" s="199"/>
      <c r="D3523" s="201"/>
    </row>
    <row r="3524" spans="2:4" s="202" customFormat="1" x14ac:dyDescent="0.2">
      <c r="B3524" s="199"/>
      <c r="C3524" s="199"/>
      <c r="D3524" s="201"/>
    </row>
    <row r="3525" spans="2:4" s="202" customFormat="1" x14ac:dyDescent="0.2">
      <c r="B3525" s="199"/>
      <c r="C3525" s="199"/>
      <c r="D3525" s="201"/>
    </row>
    <row r="3526" spans="2:4" s="202" customFormat="1" x14ac:dyDescent="0.2">
      <c r="B3526" s="199"/>
      <c r="C3526" s="199"/>
      <c r="D3526" s="201"/>
    </row>
    <row r="3527" spans="2:4" s="202" customFormat="1" x14ac:dyDescent="0.2">
      <c r="B3527" s="199"/>
      <c r="C3527" s="199"/>
      <c r="D3527" s="201"/>
    </row>
    <row r="3528" spans="2:4" s="202" customFormat="1" x14ac:dyDescent="0.2">
      <c r="B3528" s="199"/>
      <c r="C3528" s="199"/>
      <c r="D3528" s="201"/>
    </row>
    <row r="3529" spans="2:4" s="202" customFormat="1" x14ac:dyDescent="0.2">
      <c r="B3529" s="199"/>
      <c r="C3529" s="199"/>
      <c r="D3529" s="201"/>
    </row>
    <row r="3530" spans="2:4" s="202" customFormat="1" x14ac:dyDescent="0.2">
      <c r="B3530" s="199"/>
      <c r="C3530" s="199"/>
      <c r="D3530" s="201"/>
    </row>
    <row r="3531" spans="2:4" s="202" customFormat="1" x14ac:dyDescent="0.2">
      <c r="B3531" s="199"/>
      <c r="C3531" s="199"/>
      <c r="D3531" s="201"/>
    </row>
    <row r="3532" spans="2:4" s="202" customFormat="1" x14ac:dyDescent="0.2">
      <c r="B3532" s="199"/>
      <c r="C3532" s="199"/>
      <c r="D3532" s="201"/>
    </row>
    <row r="3533" spans="2:4" s="202" customFormat="1" x14ac:dyDescent="0.2">
      <c r="B3533" s="199"/>
      <c r="C3533" s="199"/>
      <c r="D3533" s="201"/>
    </row>
    <row r="3534" spans="2:4" s="202" customFormat="1" x14ac:dyDescent="0.2">
      <c r="B3534" s="199"/>
      <c r="C3534" s="199"/>
      <c r="D3534" s="201"/>
    </row>
    <row r="3535" spans="2:4" s="202" customFormat="1" x14ac:dyDescent="0.2">
      <c r="B3535" s="199"/>
      <c r="C3535" s="199"/>
      <c r="D3535" s="201"/>
    </row>
    <row r="3536" spans="2:4" s="202" customFormat="1" x14ac:dyDescent="0.2">
      <c r="B3536" s="199"/>
      <c r="C3536" s="199"/>
      <c r="D3536" s="201"/>
    </row>
    <row r="3537" spans="2:4" s="202" customFormat="1" x14ac:dyDescent="0.2">
      <c r="B3537" s="199"/>
      <c r="C3537" s="199"/>
      <c r="D3537" s="201"/>
    </row>
    <row r="3538" spans="2:4" s="202" customFormat="1" x14ac:dyDescent="0.2">
      <c r="B3538" s="199"/>
      <c r="C3538" s="199"/>
      <c r="D3538" s="201"/>
    </row>
    <row r="3539" spans="2:4" s="202" customFormat="1" x14ac:dyDescent="0.2">
      <c r="B3539" s="199"/>
      <c r="C3539" s="199"/>
      <c r="D3539" s="201"/>
    </row>
    <row r="3540" spans="2:4" s="202" customFormat="1" x14ac:dyDescent="0.2">
      <c r="B3540" s="199"/>
      <c r="C3540" s="199"/>
      <c r="D3540" s="201"/>
    </row>
    <row r="3541" spans="2:4" s="202" customFormat="1" x14ac:dyDescent="0.2">
      <c r="B3541" s="199"/>
      <c r="C3541" s="199"/>
      <c r="D3541" s="201"/>
    </row>
    <row r="3542" spans="2:4" s="202" customFormat="1" x14ac:dyDescent="0.2">
      <c r="B3542" s="199"/>
      <c r="C3542" s="199"/>
      <c r="D3542" s="201"/>
    </row>
    <row r="3543" spans="2:4" s="202" customFormat="1" x14ac:dyDescent="0.2">
      <c r="B3543" s="199"/>
      <c r="C3543" s="199"/>
      <c r="D3543" s="201"/>
    </row>
    <row r="3544" spans="2:4" s="202" customFormat="1" x14ac:dyDescent="0.2">
      <c r="B3544" s="199"/>
      <c r="C3544" s="199"/>
      <c r="D3544" s="201"/>
    </row>
    <row r="3545" spans="2:4" s="202" customFormat="1" x14ac:dyDescent="0.2">
      <c r="B3545" s="199"/>
      <c r="C3545" s="199"/>
      <c r="D3545" s="201"/>
    </row>
    <row r="3546" spans="2:4" s="202" customFormat="1" x14ac:dyDescent="0.2">
      <c r="B3546" s="199"/>
      <c r="C3546" s="199"/>
      <c r="D3546" s="201"/>
    </row>
    <row r="3547" spans="2:4" s="202" customFormat="1" x14ac:dyDescent="0.2">
      <c r="B3547" s="199"/>
      <c r="C3547" s="199"/>
      <c r="D3547" s="201"/>
    </row>
    <row r="3548" spans="2:4" s="202" customFormat="1" x14ac:dyDescent="0.2">
      <c r="B3548" s="199"/>
      <c r="C3548" s="199"/>
      <c r="D3548" s="201"/>
    </row>
    <row r="3549" spans="2:4" s="202" customFormat="1" x14ac:dyDescent="0.2">
      <c r="B3549" s="199"/>
      <c r="C3549" s="199"/>
      <c r="D3549" s="201"/>
    </row>
    <row r="3550" spans="2:4" s="202" customFormat="1" x14ac:dyDescent="0.2">
      <c r="B3550" s="199"/>
      <c r="C3550" s="199"/>
      <c r="D3550" s="201"/>
    </row>
    <row r="3551" spans="2:4" s="202" customFormat="1" x14ac:dyDescent="0.2">
      <c r="B3551" s="199"/>
      <c r="C3551" s="199"/>
      <c r="D3551" s="201"/>
    </row>
    <row r="3552" spans="2:4" s="202" customFormat="1" x14ac:dyDescent="0.2">
      <c r="B3552" s="199"/>
      <c r="C3552" s="199"/>
      <c r="D3552" s="201"/>
    </row>
    <row r="3553" spans="2:4" s="202" customFormat="1" x14ac:dyDescent="0.2">
      <c r="B3553" s="199"/>
      <c r="C3553" s="199"/>
      <c r="D3553" s="201"/>
    </row>
    <row r="3554" spans="2:4" s="202" customFormat="1" x14ac:dyDescent="0.2">
      <c r="B3554" s="199"/>
      <c r="C3554" s="199"/>
      <c r="D3554" s="201"/>
    </row>
    <row r="3555" spans="2:4" s="202" customFormat="1" x14ac:dyDescent="0.2">
      <c r="B3555" s="199"/>
      <c r="C3555" s="199"/>
      <c r="D3555" s="201"/>
    </row>
    <row r="3556" spans="2:4" s="202" customFormat="1" x14ac:dyDescent="0.2">
      <c r="B3556" s="199"/>
      <c r="C3556" s="199"/>
      <c r="D3556" s="201"/>
    </row>
    <row r="3557" spans="2:4" s="202" customFormat="1" x14ac:dyDescent="0.2">
      <c r="B3557" s="199"/>
      <c r="C3557" s="199"/>
      <c r="D3557" s="201"/>
    </row>
    <row r="3558" spans="2:4" s="202" customFormat="1" x14ac:dyDescent="0.2">
      <c r="B3558" s="199"/>
      <c r="C3558" s="199"/>
      <c r="D3558" s="201"/>
    </row>
    <row r="3559" spans="2:4" s="202" customFormat="1" x14ac:dyDescent="0.2">
      <c r="B3559" s="199"/>
      <c r="C3559" s="199"/>
      <c r="D3559" s="201"/>
    </row>
    <row r="3560" spans="2:4" s="202" customFormat="1" x14ac:dyDescent="0.2">
      <c r="B3560" s="199"/>
      <c r="C3560" s="199"/>
      <c r="D3560" s="201"/>
    </row>
    <row r="3561" spans="2:4" s="202" customFormat="1" x14ac:dyDescent="0.2">
      <c r="B3561" s="199"/>
      <c r="C3561" s="199"/>
      <c r="D3561" s="201"/>
    </row>
    <row r="3562" spans="2:4" s="202" customFormat="1" x14ac:dyDescent="0.2">
      <c r="B3562" s="199"/>
      <c r="C3562" s="199"/>
      <c r="D3562" s="201"/>
    </row>
    <row r="3563" spans="2:4" s="202" customFormat="1" x14ac:dyDescent="0.2">
      <c r="B3563" s="199"/>
      <c r="C3563" s="199"/>
      <c r="D3563" s="201"/>
    </row>
    <row r="3564" spans="2:4" s="202" customFormat="1" x14ac:dyDescent="0.2">
      <c r="B3564" s="199"/>
      <c r="C3564" s="199"/>
      <c r="D3564" s="201"/>
    </row>
    <row r="3565" spans="2:4" s="202" customFormat="1" x14ac:dyDescent="0.2">
      <c r="B3565" s="199"/>
      <c r="C3565" s="199"/>
      <c r="D3565" s="201"/>
    </row>
    <row r="3566" spans="2:4" s="202" customFormat="1" x14ac:dyDescent="0.2">
      <c r="B3566" s="199"/>
      <c r="C3566" s="199"/>
      <c r="D3566" s="201"/>
    </row>
    <row r="3567" spans="2:4" s="202" customFormat="1" x14ac:dyDescent="0.2">
      <c r="B3567" s="199"/>
      <c r="C3567" s="199"/>
      <c r="D3567" s="201"/>
    </row>
    <row r="3568" spans="2:4" s="202" customFormat="1" x14ac:dyDescent="0.2">
      <c r="B3568" s="199"/>
      <c r="C3568" s="199"/>
      <c r="D3568" s="201"/>
    </row>
    <row r="3569" spans="2:4" s="202" customFormat="1" x14ac:dyDescent="0.2">
      <c r="B3569" s="199"/>
      <c r="C3569" s="199"/>
      <c r="D3569" s="201"/>
    </row>
    <row r="3570" spans="2:4" s="202" customFormat="1" x14ac:dyDescent="0.2">
      <c r="B3570" s="199"/>
      <c r="C3570" s="199"/>
      <c r="D3570" s="201"/>
    </row>
    <row r="3571" spans="2:4" s="202" customFormat="1" x14ac:dyDescent="0.2">
      <c r="B3571" s="199"/>
      <c r="C3571" s="199"/>
      <c r="D3571" s="201"/>
    </row>
    <row r="3572" spans="2:4" s="202" customFormat="1" x14ac:dyDescent="0.2">
      <c r="B3572" s="199"/>
      <c r="C3572" s="199"/>
      <c r="D3572" s="201"/>
    </row>
    <row r="3573" spans="2:4" s="202" customFormat="1" x14ac:dyDescent="0.2">
      <c r="B3573" s="199"/>
      <c r="C3573" s="199"/>
      <c r="D3573" s="201"/>
    </row>
    <row r="3574" spans="2:4" s="202" customFormat="1" x14ac:dyDescent="0.2">
      <c r="B3574" s="199"/>
      <c r="C3574" s="199"/>
      <c r="D3574" s="201"/>
    </row>
    <row r="3575" spans="2:4" s="202" customFormat="1" x14ac:dyDescent="0.2">
      <c r="B3575" s="199"/>
      <c r="C3575" s="199"/>
      <c r="D3575" s="201"/>
    </row>
    <row r="3576" spans="2:4" s="202" customFormat="1" x14ac:dyDescent="0.2">
      <c r="B3576" s="199"/>
      <c r="C3576" s="199"/>
      <c r="D3576" s="201"/>
    </row>
    <row r="3577" spans="2:4" s="202" customFormat="1" x14ac:dyDescent="0.2">
      <c r="B3577" s="199"/>
      <c r="C3577" s="199"/>
      <c r="D3577" s="201"/>
    </row>
    <row r="3578" spans="2:4" s="202" customFormat="1" x14ac:dyDescent="0.2">
      <c r="B3578" s="199"/>
      <c r="C3578" s="199"/>
      <c r="D3578" s="201"/>
    </row>
    <row r="3579" spans="2:4" s="202" customFormat="1" x14ac:dyDescent="0.2">
      <c r="B3579" s="199"/>
      <c r="C3579" s="199"/>
      <c r="D3579" s="201"/>
    </row>
    <row r="3580" spans="2:4" s="202" customFormat="1" x14ac:dyDescent="0.2">
      <c r="B3580" s="199"/>
      <c r="C3580" s="199"/>
      <c r="D3580" s="201"/>
    </row>
    <row r="3581" spans="2:4" s="202" customFormat="1" x14ac:dyDescent="0.2">
      <c r="B3581" s="199"/>
      <c r="C3581" s="199"/>
      <c r="D3581" s="201"/>
    </row>
    <row r="3582" spans="2:4" s="202" customFormat="1" x14ac:dyDescent="0.2">
      <c r="B3582" s="199"/>
      <c r="C3582" s="199"/>
      <c r="D3582" s="201"/>
    </row>
    <row r="3583" spans="2:4" s="202" customFormat="1" x14ac:dyDescent="0.2">
      <c r="B3583" s="199"/>
      <c r="C3583" s="199"/>
      <c r="D3583" s="201"/>
    </row>
    <row r="3584" spans="2:4" s="202" customFormat="1" x14ac:dyDescent="0.2">
      <c r="B3584" s="199"/>
      <c r="C3584" s="199"/>
      <c r="D3584" s="201"/>
    </row>
    <row r="3585" spans="2:4" s="202" customFormat="1" x14ac:dyDescent="0.2">
      <c r="B3585" s="199"/>
      <c r="C3585" s="199"/>
      <c r="D3585" s="201"/>
    </row>
    <row r="3586" spans="2:4" s="202" customFormat="1" x14ac:dyDescent="0.2">
      <c r="B3586" s="199"/>
      <c r="C3586" s="199"/>
      <c r="D3586" s="201"/>
    </row>
    <row r="3587" spans="2:4" s="202" customFormat="1" x14ac:dyDescent="0.2">
      <c r="B3587" s="199"/>
      <c r="C3587" s="199"/>
      <c r="D3587" s="201"/>
    </row>
    <row r="3588" spans="2:4" s="202" customFormat="1" x14ac:dyDescent="0.2">
      <c r="B3588" s="199"/>
      <c r="C3588" s="199"/>
      <c r="D3588" s="201"/>
    </row>
    <row r="3589" spans="2:4" s="202" customFormat="1" x14ac:dyDescent="0.2">
      <c r="B3589" s="199"/>
      <c r="C3589" s="199"/>
      <c r="D3589" s="201"/>
    </row>
    <row r="3590" spans="2:4" s="202" customFormat="1" x14ac:dyDescent="0.2">
      <c r="B3590" s="199"/>
      <c r="C3590" s="199"/>
      <c r="D3590" s="201"/>
    </row>
    <row r="3591" spans="2:4" s="202" customFormat="1" x14ac:dyDescent="0.2">
      <c r="B3591" s="199"/>
      <c r="C3591" s="199"/>
      <c r="D3591" s="201"/>
    </row>
    <row r="3592" spans="2:4" s="202" customFormat="1" x14ac:dyDescent="0.2">
      <c r="B3592" s="199"/>
      <c r="C3592" s="199"/>
      <c r="D3592" s="201"/>
    </row>
    <row r="3593" spans="2:4" s="202" customFormat="1" x14ac:dyDescent="0.2">
      <c r="B3593" s="199"/>
      <c r="C3593" s="199"/>
      <c r="D3593" s="201"/>
    </row>
    <row r="3594" spans="2:4" s="202" customFormat="1" x14ac:dyDescent="0.2">
      <c r="B3594" s="199"/>
      <c r="C3594" s="199"/>
      <c r="D3594" s="201"/>
    </row>
    <row r="3595" spans="2:4" s="202" customFormat="1" x14ac:dyDescent="0.2">
      <c r="B3595" s="199"/>
      <c r="C3595" s="199"/>
      <c r="D3595" s="201"/>
    </row>
    <row r="3596" spans="2:4" s="202" customFormat="1" x14ac:dyDescent="0.2">
      <c r="B3596" s="199"/>
      <c r="C3596" s="199"/>
      <c r="D3596" s="201"/>
    </row>
    <row r="3597" spans="2:4" s="202" customFormat="1" x14ac:dyDescent="0.2">
      <c r="B3597" s="199"/>
      <c r="C3597" s="199"/>
      <c r="D3597" s="201"/>
    </row>
    <row r="3598" spans="2:4" s="202" customFormat="1" x14ac:dyDescent="0.2">
      <c r="B3598" s="199"/>
      <c r="C3598" s="199"/>
      <c r="D3598" s="201"/>
    </row>
    <row r="3599" spans="2:4" s="202" customFormat="1" x14ac:dyDescent="0.2">
      <c r="B3599" s="199"/>
      <c r="C3599" s="199"/>
      <c r="D3599" s="201"/>
    </row>
    <row r="3600" spans="2:4" s="202" customFormat="1" x14ac:dyDescent="0.2">
      <c r="B3600" s="199"/>
      <c r="C3600" s="199"/>
      <c r="D3600" s="201"/>
    </row>
    <row r="3601" spans="2:4" s="202" customFormat="1" x14ac:dyDescent="0.2">
      <c r="B3601" s="199"/>
      <c r="C3601" s="199"/>
      <c r="D3601" s="201"/>
    </row>
    <row r="3602" spans="2:4" s="202" customFormat="1" x14ac:dyDescent="0.2">
      <c r="B3602" s="199"/>
      <c r="C3602" s="199"/>
      <c r="D3602" s="201"/>
    </row>
    <row r="3603" spans="2:4" s="202" customFormat="1" x14ac:dyDescent="0.2">
      <c r="B3603" s="199"/>
      <c r="C3603" s="199"/>
      <c r="D3603" s="201"/>
    </row>
    <row r="3604" spans="2:4" s="202" customFormat="1" x14ac:dyDescent="0.2">
      <c r="B3604" s="199"/>
      <c r="C3604" s="199"/>
      <c r="D3604" s="201"/>
    </row>
    <row r="3605" spans="2:4" s="202" customFormat="1" x14ac:dyDescent="0.2">
      <c r="B3605" s="199"/>
      <c r="C3605" s="199"/>
      <c r="D3605" s="201"/>
    </row>
    <row r="3606" spans="2:4" s="202" customFormat="1" x14ac:dyDescent="0.2">
      <c r="B3606" s="199"/>
      <c r="C3606" s="199"/>
      <c r="D3606" s="201"/>
    </row>
    <row r="3607" spans="2:4" s="202" customFormat="1" x14ac:dyDescent="0.2">
      <c r="B3607" s="199"/>
      <c r="C3607" s="199"/>
      <c r="D3607" s="201"/>
    </row>
    <row r="3608" spans="2:4" s="202" customFormat="1" x14ac:dyDescent="0.2">
      <c r="B3608" s="199"/>
      <c r="C3608" s="199"/>
      <c r="D3608" s="201"/>
    </row>
    <row r="3609" spans="2:4" s="202" customFormat="1" x14ac:dyDescent="0.2">
      <c r="B3609" s="199"/>
      <c r="C3609" s="199"/>
      <c r="D3609" s="201"/>
    </row>
    <row r="3610" spans="2:4" s="202" customFormat="1" x14ac:dyDescent="0.2">
      <c r="B3610" s="199"/>
      <c r="C3610" s="199"/>
      <c r="D3610" s="201"/>
    </row>
    <row r="3611" spans="2:4" s="202" customFormat="1" x14ac:dyDescent="0.2">
      <c r="B3611" s="199"/>
      <c r="C3611" s="199"/>
      <c r="D3611" s="201"/>
    </row>
    <row r="3612" spans="2:4" s="202" customFormat="1" x14ac:dyDescent="0.2">
      <c r="B3612" s="199"/>
      <c r="C3612" s="199"/>
      <c r="D3612" s="201"/>
    </row>
    <row r="3613" spans="2:4" s="202" customFormat="1" x14ac:dyDescent="0.2">
      <c r="B3613" s="199"/>
      <c r="C3613" s="199"/>
      <c r="D3613" s="201"/>
    </row>
    <row r="3614" spans="2:4" s="202" customFormat="1" x14ac:dyDescent="0.2">
      <c r="B3614" s="199"/>
      <c r="C3614" s="199"/>
      <c r="D3614" s="201"/>
    </row>
    <row r="3615" spans="2:4" s="202" customFormat="1" x14ac:dyDescent="0.2">
      <c r="B3615" s="199"/>
      <c r="C3615" s="199"/>
      <c r="D3615" s="201"/>
    </row>
    <row r="3616" spans="2:4" s="202" customFormat="1" x14ac:dyDescent="0.2">
      <c r="B3616" s="199"/>
      <c r="C3616" s="199"/>
      <c r="D3616" s="201"/>
    </row>
    <row r="3617" spans="2:4" s="202" customFormat="1" x14ac:dyDescent="0.2">
      <c r="B3617" s="199"/>
      <c r="C3617" s="199"/>
      <c r="D3617" s="201"/>
    </row>
    <row r="3618" spans="2:4" s="202" customFormat="1" x14ac:dyDescent="0.2">
      <c r="B3618" s="199"/>
      <c r="C3618" s="199"/>
      <c r="D3618" s="201"/>
    </row>
    <row r="3619" spans="2:4" s="202" customFormat="1" x14ac:dyDescent="0.2">
      <c r="B3619" s="199"/>
      <c r="C3619" s="199"/>
      <c r="D3619" s="201"/>
    </row>
    <row r="3620" spans="2:4" s="202" customFormat="1" x14ac:dyDescent="0.2">
      <c r="B3620" s="199"/>
      <c r="C3620" s="199"/>
      <c r="D3620" s="201"/>
    </row>
    <row r="3621" spans="2:4" s="202" customFormat="1" x14ac:dyDescent="0.2">
      <c r="B3621" s="199"/>
      <c r="C3621" s="199"/>
      <c r="D3621" s="201"/>
    </row>
    <row r="3622" spans="2:4" s="202" customFormat="1" x14ac:dyDescent="0.2">
      <c r="B3622" s="199"/>
      <c r="C3622" s="199"/>
      <c r="D3622" s="201"/>
    </row>
    <row r="3623" spans="2:4" s="202" customFormat="1" x14ac:dyDescent="0.2">
      <c r="B3623" s="199"/>
      <c r="C3623" s="199"/>
      <c r="D3623" s="201"/>
    </row>
    <row r="3624" spans="2:4" s="202" customFormat="1" x14ac:dyDescent="0.2">
      <c r="B3624" s="199"/>
      <c r="C3624" s="199"/>
      <c r="D3624" s="201"/>
    </row>
    <row r="3625" spans="2:4" s="202" customFormat="1" x14ac:dyDescent="0.2">
      <c r="B3625" s="199"/>
      <c r="C3625" s="199"/>
      <c r="D3625" s="201"/>
    </row>
    <row r="3626" spans="2:4" s="202" customFormat="1" x14ac:dyDescent="0.2">
      <c r="B3626" s="199"/>
      <c r="C3626" s="199"/>
      <c r="D3626" s="201"/>
    </row>
    <row r="3627" spans="2:4" s="202" customFormat="1" x14ac:dyDescent="0.2">
      <c r="B3627" s="199"/>
      <c r="C3627" s="199"/>
      <c r="D3627" s="201"/>
    </row>
    <row r="3628" spans="2:4" s="202" customFormat="1" x14ac:dyDescent="0.2">
      <c r="B3628" s="199"/>
      <c r="C3628" s="199"/>
      <c r="D3628" s="201"/>
    </row>
    <row r="3629" spans="2:4" s="202" customFormat="1" x14ac:dyDescent="0.2">
      <c r="B3629" s="199"/>
      <c r="C3629" s="199"/>
      <c r="D3629" s="201"/>
    </row>
    <row r="3630" spans="2:4" s="202" customFormat="1" x14ac:dyDescent="0.2">
      <c r="B3630" s="199"/>
      <c r="C3630" s="199"/>
      <c r="D3630" s="201"/>
    </row>
    <row r="3631" spans="2:4" s="202" customFormat="1" x14ac:dyDescent="0.2">
      <c r="B3631" s="199"/>
      <c r="C3631" s="199"/>
      <c r="D3631" s="201"/>
    </row>
    <row r="3632" spans="2:4" s="202" customFormat="1" x14ac:dyDescent="0.2">
      <c r="B3632" s="199"/>
      <c r="C3632" s="199"/>
      <c r="D3632" s="201"/>
    </row>
    <row r="3633" spans="2:4" s="202" customFormat="1" x14ac:dyDescent="0.2">
      <c r="B3633" s="199"/>
      <c r="C3633" s="199"/>
      <c r="D3633" s="201"/>
    </row>
    <row r="3634" spans="2:4" s="202" customFormat="1" x14ac:dyDescent="0.2">
      <c r="B3634" s="199"/>
      <c r="C3634" s="199"/>
      <c r="D3634" s="201"/>
    </row>
    <row r="3635" spans="2:4" s="202" customFormat="1" x14ac:dyDescent="0.2">
      <c r="B3635" s="199"/>
      <c r="C3635" s="199"/>
      <c r="D3635" s="201"/>
    </row>
    <row r="3636" spans="2:4" s="202" customFormat="1" x14ac:dyDescent="0.2">
      <c r="B3636" s="199"/>
      <c r="C3636" s="199"/>
      <c r="D3636" s="201"/>
    </row>
    <row r="3637" spans="2:4" s="202" customFormat="1" x14ac:dyDescent="0.2">
      <c r="B3637" s="199"/>
      <c r="C3637" s="199"/>
      <c r="D3637" s="201"/>
    </row>
    <row r="3638" spans="2:4" s="202" customFormat="1" x14ac:dyDescent="0.2">
      <c r="B3638" s="199"/>
      <c r="C3638" s="199"/>
      <c r="D3638" s="201"/>
    </row>
    <row r="3639" spans="2:4" s="202" customFormat="1" x14ac:dyDescent="0.2">
      <c r="B3639" s="199"/>
      <c r="C3639" s="199"/>
      <c r="D3639" s="201"/>
    </row>
    <row r="3640" spans="2:4" s="202" customFormat="1" x14ac:dyDescent="0.2">
      <c r="B3640" s="199"/>
      <c r="C3640" s="199"/>
      <c r="D3640" s="201"/>
    </row>
    <row r="3641" spans="2:4" s="202" customFormat="1" x14ac:dyDescent="0.2">
      <c r="B3641" s="199"/>
      <c r="C3641" s="199"/>
      <c r="D3641" s="201"/>
    </row>
    <row r="3642" spans="2:4" s="202" customFormat="1" x14ac:dyDescent="0.2">
      <c r="B3642" s="199"/>
      <c r="C3642" s="199"/>
      <c r="D3642" s="201"/>
    </row>
    <row r="3643" spans="2:4" s="202" customFormat="1" x14ac:dyDescent="0.2">
      <c r="B3643" s="199"/>
      <c r="C3643" s="199"/>
      <c r="D3643" s="201"/>
    </row>
    <row r="3644" spans="2:4" s="202" customFormat="1" x14ac:dyDescent="0.2">
      <c r="B3644" s="199"/>
      <c r="C3644" s="199"/>
      <c r="D3644" s="201"/>
    </row>
    <row r="3645" spans="2:4" s="202" customFormat="1" x14ac:dyDescent="0.2">
      <c r="B3645" s="199"/>
      <c r="C3645" s="199"/>
      <c r="D3645" s="201"/>
    </row>
    <row r="3646" spans="2:4" s="202" customFormat="1" x14ac:dyDescent="0.2">
      <c r="B3646" s="199"/>
      <c r="C3646" s="199"/>
      <c r="D3646" s="201"/>
    </row>
    <row r="3647" spans="2:4" s="202" customFormat="1" x14ac:dyDescent="0.2">
      <c r="B3647" s="199"/>
      <c r="C3647" s="199"/>
      <c r="D3647" s="201"/>
    </row>
    <row r="3648" spans="2:4" s="202" customFormat="1" x14ac:dyDescent="0.2">
      <c r="B3648" s="199"/>
      <c r="C3648" s="199"/>
      <c r="D3648" s="201"/>
    </row>
    <row r="3649" spans="2:4" s="202" customFormat="1" x14ac:dyDescent="0.2">
      <c r="B3649" s="199"/>
      <c r="C3649" s="199"/>
      <c r="D3649" s="201"/>
    </row>
    <row r="3650" spans="2:4" s="202" customFormat="1" x14ac:dyDescent="0.2">
      <c r="B3650" s="199"/>
      <c r="C3650" s="199"/>
      <c r="D3650" s="201"/>
    </row>
    <row r="3651" spans="2:4" s="202" customFormat="1" x14ac:dyDescent="0.2">
      <c r="B3651" s="199"/>
      <c r="C3651" s="199"/>
      <c r="D3651" s="201"/>
    </row>
    <row r="3652" spans="2:4" s="202" customFormat="1" x14ac:dyDescent="0.2">
      <c r="B3652" s="199"/>
      <c r="C3652" s="199"/>
      <c r="D3652" s="201"/>
    </row>
    <row r="3653" spans="2:4" s="202" customFormat="1" x14ac:dyDescent="0.2">
      <c r="B3653" s="199"/>
      <c r="C3653" s="199"/>
      <c r="D3653" s="201"/>
    </row>
    <row r="3654" spans="2:4" s="202" customFormat="1" x14ac:dyDescent="0.2">
      <c r="B3654" s="199"/>
      <c r="C3654" s="199"/>
      <c r="D3654" s="201"/>
    </row>
    <row r="3655" spans="2:4" s="202" customFormat="1" x14ac:dyDescent="0.2">
      <c r="B3655" s="199"/>
      <c r="C3655" s="199"/>
      <c r="D3655" s="201"/>
    </row>
    <row r="3656" spans="2:4" s="202" customFormat="1" x14ac:dyDescent="0.2">
      <c r="B3656" s="199"/>
      <c r="C3656" s="199"/>
      <c r="D3656" s="201"/>
    </row>
    <row r="3657" spans="2:4" s="202" customFormat="1" x14ac:dyDescent="0.2">
      <c r="B3657" s="199"/>
      <c r="C3657" s="199"/>
      <c r="D3657" s="201"/>
    </row>
    <row r="3658" spans="2:4" s="202" customFormat="1" x14ac:dyDescent="0.2">
      <c r="B3658" s="199"/>
      <c r="C3658" s="199"/>
      <c r="D3658" s="201"/>
    </row>
    <row r="3659" spans="2:4" s="202" customFormat="1" x14ac:dyDescent="0.2">
      <c r="B3659" s="199"/>
      <c r="C3659" s="199"/>
      <c r="D3659" s="201"/>
    </row>
    <row r="3660" spans="2:4" s="202" customFormat="1" x14ac:dyDescent="0.2">
      <c r="B3660" s="199"/>
      <c r="C3660" s="199"/>
      <c r="D3660" s="201"/>
    </row>
    <row r="3661" spans="2:4" s="202" customFormat="1" x14ac:dyDescent="0.2">
      <c r="B3661" s="199"/>
      <c r="C3661" s="199"/>
      <c r="D3661" s="201"/>
    </row>
    <row r="3662" spans="2:4" s="202" customFormat="1" x14ac:dyDescent="0.2">
      <c r="B3662" s="199"/>
      <c r="C3662" s="199"/>
      <c r="D3662" s="201"/>
    </row>
    <row r="3663" spans="2:4" s="202" customFormat="1" x14ac:dyDescent="0.2">
      <c r="B3663" s="199"/>
      <c r="C3663" s="199"/>
      <c r="D3663" s="201"/>
    </row>
    <row r="3664" spans="2:4" s="202" customFormat="1" x14ac:dyDescent="0.2">
      <c r="B3664" s="199"/>
      <c r="C3664" s="199"/>
      <c r="D3664" s="201"/>
    </row>
    <row r="3665" spans="2:4" s="202" customFormat="1" x14ac:dyDescent="0.2">
      <c r="B3665" s="199"/>
      <c r="C3665" s="199"/>
      <c r="D3665" s="201"/>
    </row>
    <row r="3666" spans="2:4" s="202" customFormat="1" x14ac:dyDescent="0.2">
      <c r="B3666" s="199"/>
      <c r="C3666" s="199"/>
      <c r="D3666" s="201"/>
    </row>
    <row r="3667" spans="2:4" s="202" customFormat="1" x14ac:dyDescent="0.2">
      <c r="B3667" s="199"/>
      <c r="C3667" s="199"/>
      <c r="D3667" s="201"/>
    </row>
    <row r="3668" spans="2:4" s="202" customFormat="1" x14ac:dyDescent="0.2">
      <c r="B3668" s="199"/>
      <c r="C3668" s="199"/>
      <c r="D3668" s="201"/>
    </row>
    <row r="3669" spans="2:4" s="202" customFormat="1" x14ac:dyDescent="0.2">
      <c r="B3669" s="199"/>
      <c r="C3669" s="199"/>
      <c r="D3669" s="201"/>
    </row>
    <row r="3670" spans="2:4" s="202" customFormat="1" x14ac:dyDescent="0.2">
      <c r="B3670" s="199"/>
      <c r="C3670" s="199"/>
      <c r="D3670" s="201"/>
    </row>
    <row r="3671" spans="2:4" s="202" customFormat="1" x14ac:dyDescent="0.2">
      <c r="B3671" s="199"/>
      <c r="C3671" s="199"/>
      <c r="D3671" s="201"/>
    </row>
    <row r="3672" spans="2:4" s="202" customFormat="1" x14ac:dyDescent="0.2">
      <c r="B3672" s="199"/>
      <c r="C3672" s="199"/>
      <c r="D3672" s="201"/>
    </row>
    <row r="3673" spans="2:4" s="202" customFormat="1" x14ac:dyDescent="0.2">
      <c r="B3673" s="199"/>
      <c r="C3673" s="199"/>
      <c r="D3673" s="201"/>
    </row>
    <row r="3674" spans="2:4" s="202" customFormat="1" x14ac:dyDescent="0.2">
      <c r="B3674" s="199"/>
      <c r="C3674" s="199"/>
      <c r="D3674" s="201"/>
    </row>
    <row r="3675" spans="2:4" s="202" customFormat="1" x14ac:dyDescent="0.2">
      <c r="B3675" s="199"/>
      <c r="C3675" s="199"/>
      <c r="D3675" s="201"/>
    </row>
    <row r="3676" spans="2:4" s="202" customFormat="1" x14ac:dyDescent="0.2">
      <c r="B3676" s="199"/>
      <c r="C3676" s="199"/>
      <c r="D3676" s="201"/>
    </row>
    <row r="3677" spans="2:4" s="202" customFormat="1" x14ac:dyDescent="0.2">
      <c r="B3677" s="199"/>
      <c r="C3677" s="199"/>
      <c r="D3677" s="201"/>
    </row>
    <row r="3678" spans="2:4" s="202" customFormat="1" x14ac:dyDescent="0.2">
      <c r="B3678" s="199"/>
      <c r="C3678" s="199"/>
      <c r="D3678" s="201"/>
    </row>
    <row r="3679" spans="2:4" s="202" customFormat="1" x14ac:dyDescent="0.2">
      <c r="B3679" s="199"/>
      <c r="C3679" s="199"/>
      <c r="D3679" s="201"/>
    </row>
    <row r="3680" spans="2:4" s="202" customFormat="1" x14ac:dyDescent="0.2">
      <c r="B3680" s="199"/>
      <c r="C3680" s="199"/>
      <c r="D3680" s="201"/>
    </row>
    <row r="3681" spans="2:4" s="202" customFormat="1" x14ac:dyDescent="0.2">
      <c r="B3681" s="199"/>
      <c r="C3681" s="199"/>
      <c r="D3681" s="201"/>
    </row>
    <row r="3682" spans="2:4" s="202" customFormat="1" x14ac:dyDescent="0.2">
      <c r="B3682" s="199"/>
      <c r="C3682" s="199"/>
      <c r="D3682" s="201"/>
    </row>
    <row r="3683" spans="2:4" s="202" customFormat="1" x14ac:dyDescent="0.2">
      <c r="B3683" s="199"/>
      <c r="C3683" s="199"/>
      <c r="D3683" s="201"/>
    </row>
    <row r="3684" spans="2:4" s="202" customFormat="1" x14ac:dyDescent="0.2">
      <c r="B3684" s="199"/>
      <c r="C3684" s="199"/>
      <c r="D3684" s="201"/>
    </row>
    <row r="3685" spans="2:4" s="202" customFormat="1" x14ac:dyDescent="0.2">
      <c r="B3685" s="199"/>
      <c r="C3685" s="199"/>
      <c r="D3685" s="201"/>
    </row>
    <row r="3686" spans="2:4" s="202" customFormat="1" x14ac:dyDescent="0.2">
      <c r="B3686" s="199"/>
      <c r="C3686" s="199"/>
      <c r="D3686" s="201"/>
    </row>
    <row r="3687" spans="2:4" s="202" customFormat="1" x14ac:dyDescent="0.2">
      <c r="B3687" s="199"/>
      <c r="C3687" s="199"/>
      <c r="D3687" s="201"/>
    </row>
    <row r="3688" spans="2:4" s="202" customFormat="1" x14ac:dyDescent="0.2">
      <c r="B3688" s="199"/>
      <c r="C3688" s="199"/>
      <c r="D3688" s="201"/>
    </row>
    <row r="3689" spans="2:4" s="202" customFormat="1" x14ac:dyDescent="0.2">
      <c r="B3689" s="199"/>
      <c r="C3689" s="199"/>
      <c r="D3689" s="201"/>
    </row>
    <row r="3690" spans="2:4" s="202" customFormat="1" x14ac:dyDescent="0.2">
      <c r="B3690" s="199"/>
      <c r="C3690" s="199"/>
      <c r="D3690" s="201"/>
    </row>
    <row r="3691" spans="2:4" s="202" customFormat="1" x14ac:dyDescent="0.2">
      <c r="B3691" s="199"/>
      <c r="C3691" s="199"/>
      <c r="D3691" s="201"/>
    </row>
    <row r="3692" spans="2:4" s="202" customFormat="1" x14ac:dyDescent="0.2">
      <c r="B3692" s="199"/>
      <c r="C3692" s="199"/>
      <c r="D3692" s="201"/>
    </row>
    <row r="3693" spans="2:4" s="202" customFormat="1" x14ac:dyDescent="0.2">
      <c r="B3693" s="199"/>
      <c r="C3693" s="199"/>
      <c r="D3693" s="201"/>
    </row>
    <row r="3694" spans="2:4" s="202" customFormat="1" x14ac:dyDescent="0.2">
      <c r="B3694" s="199"/>
      <c r="C3694" s="199"/>
      <c r="D3694" s="201"/>
    </row>
    <row r="3695" spans="2:4" s="202" customFormat="1" x14ac:dyDescent="0.2">
      <c r="B3695" s="199"/>
      <c r="C3695" s="199"/>
      <c r="D3695" s="201"/>
    </row>
    <row r="3696" spans="2:4" s="202" customFormat="1" x14ac:dyDescent="0.2">
      <c r="B3696" s="199"/>
      <c r="C3696" s="199"/>
      <c r="D3696" s="201"/>
    </row>
    <row r="3697" spans="2:4" s="202" customFormat="1" x14ac:dyDescent="0.2">
      <c r="B3697" s="199"/>
      <c r="C3697" s="199"/>
      <c r="D3697" s="201"/>
    </row>
    <row r="3698" spans="2:4" s="202" customFormat="1" x14ac:dyDescent="0.2">
      <c r="B3698" s="199"/>
      <c r="C3698" s="199"/>
      <c r="D3698" s="201"/>
    </row>
    <row r="3699" spans="2:4" s="202" customFormat="1" x14ac:dyDescent="0.2">
      <c r="B3699" s="199"/>
      <c r="C3699" s="199"/>
      <c r="D3699" s="201"/>
    </row>
    <row r="3700" spans="2:4" s="202" customFormat="1" x14ac:dyDescent="0.2">
      <c r="B3700" s="199"/>
      <c r="C3700" s="199"/>
      <c r="D3700" s="201"/>
    </row>
    <row r="3701" spans="2:4" s="202" customFormat="1" x14ac:dyDescent="0.2">
      <c r="B3701" s="199"/>
      <c r="C3701" s="199"/>
      <c r="D3701" s="201"/>
    </row>
    <row r="3702" spans="2:4" s="202" customFormat="1" x14ac:dyDescent="0.2">
      <c r="B3702" s="199"/>
      <c r="C3702" s="199"/>
      <c r="D3702" s="201"/>
    </row>
    <row r="3703" spans="2:4" s="202" customFormat="1" x14ac:dyDescent="0.2">
      <c r="B3703" s="199"/>
      <c r="C3703" s="199"/>
      <c r="D3703" s="201"/>
    </row>
    <row r="3704" spans="2:4" s="202" customFormat="1" x14ac:dyDescent="0.2">
      <c r="B3704" s="199"/>
      <c r="C3704" s="199"/>
      <c r="D3704" s="201"/>
    </row>
    <row r="3705" spans="2:4" s="202" customFormat="1" x14ac:dyDescent="0.2">
      <c r="B3705" s="199"/>
      <c r="C3705" s="199"/>
      <c r="D3705" s="201"/>
    </row>
    <row r="3706" spans="2:4" s="202" customFormat="1" x14ac:dyDescent="0.2">
      <c r="B3706" s="199"/>
      <c r="C3706" s="199"/>
      <c r="D3706" s="201"/>
    </row>
    <row r="3707" spans="2:4" s="202" customFormat="1" x14ac:dyDescent="0.2">
      <c r="B3707" s="199"/>
      <c r="C3707" s="199"/>
      <c r="D3707" s="201"/>
    </row>
    <row r="3708" spans="2:4" s="202" customFormat="1" x14ac:dyDescent="0.2">
      <c r="B3708" s="199"/>
      <c r="C3708" s="199"/>
      <c r="D3708" s="201"/>
    </row>
    <row r="3709" spans="2:4" s="202" customFormat="1" x14ac:dyDescent="0.2">
      <c r="B3709" s="199"/>
      <c r="C3709" s="199"/>
      <c r="D3709" s="201"/>
    </row>
    <row r="3710" spans="2:4" s="202" customFormat="1" x14ac:dyDescent="0.2">
      <c r="B3710" s="199"/>
      <c r="C3710" s="199"/>
      <c r="D3710" s="201"/>
    </row>
    <row r="3711" spans="2:4" s="202" customFormat="1" x14ac:dyDescent="0.2">
      <c r="B3711" s="199"/>
      <c r="C3711" s="199"/>
      <c r="D3711" s="201"/>
    </row>
    <row r="3712" spans="2:4" s="202" customFormat="1" x14ac:dyDescent="0.2">
      <c r="B3712" s="199"/>
      <c r="C3712" s="199"/>
      <c r="D3712" s="201"/>
    </row>
    <row r="3713" spans="2:4" s="202" customFormat="1" x14ac:dyDescent="0.2">
      <c r="B3713" s="199"/>
      <c r="C3713" s="199"/>
      <c r="D3713" s="201"/>
    </row>
    <row r="3714" spans="2:4" s="202" customFormat="1" x14ac:dyDescent="0.2">
      <c r="B3714" s="199"/>
      <c r="C3714" s="199"/>
      <c r="D3714" s="201"/>
    </row>
    <row r="3715" spans="2:4" s="202" customFormat="1" x14ac:dyDescent="0.2">
      <c r="B3715" s="199"/>
      <c r="C3715" s="199"/>
      <c r="D3715" s="201"/>
    </row>
    <row r="3716" spans="2:4" s="202" customFormat="1" x14ac:dyDescent="0.2">
      <c r="B3716" s="199"/>
      <c r="C3716" s="199"/>
      <c r="D3716" s="201"/>
    </row>
    <row r="3717" spans="2:4" s="202" customFormat="1" x14ac:dyDescent="0.2">
      <c r="B3717" s="199"/>
      <c r="C3717" s="199"/>
      <c r="D3717" s="201"/>
    </row>
    <row r="3718" spans="2:4" s="202" customFormat="1" x14ac:dyDescent="0.2">
      <c r="B3718" s="199"/>
      <c r="C3718" s="199"/>
      <c r="D3718" s="201"/>
    </row>
    <row r="3719" spans="2:4" s="202" customFormat="1" x14ac:dyDescent="0.2">
      <c r="B3719" s="199"/>
      <c r="C3719" s="199"/>
      <c r="D3719" s="201"/>
    </row>
    <row r="3720" spans="2:4" s="202" customFormat="1" x14ac:dyDescent="0.2">
      <c r="B3720" s="199"/>
      <c r="C3720" s="199"/>
      <c r="D3720" s="201"/>
    </row>
    <row r="3721" spans="2:4" s="202" customFormat="1" x14ac:dyDescent="0.2">
      <c r="B3721" s="199"/>
      <c r="C3721" s="199"/>
      <c r="D3721" s="201"/>
    </row>
    <row r="3722" spans="2:4" s="202" customFormat="1" x14ac:dyDescent="0.2">
      <c r="B3722" s="199"/>
      <c r="C3722" s="199"/>
      <c r="D3722" s="201"/>
    </row>
    <row r="3723" spans="2:4" s="202" customFormat="1" x14ac:dyDescent="0.2">
      <c r="B3723" s="199"/>
      <c r="C3723" s="199"/>
      <c r="D3723" s="201"/>
    </row>
    <row r="3724" spans="2:4" s="202" customFormat="1" x14ac:dyDescent="0.2">
      <c r="B3724" s="199"/>
      <c r="C3724" s="199"/>
      <c r="D3724" s="201"/>
    </row>
    <row r="3725" spans="2:4" s="202" customFormat="1" x14ac:dyDescent="0.2">
      <c r="B3725" s="199"/>
      <c r="C3725" s="199"/>
      <c r="D3725" s="201"/>
    </row>
    <row r="3726" spans="2:4" s="202" customFormat="1" x14ac:dyDescent="0.2">
      <c r="B3726" s="199"/>
      <c r="C3726" s="199"/>
      <c r="D3726" s="201"/>
    </row>
    <row r="3727" spans="2:4" s="202" customFormat="1" x14ac:dyDescent="0.2">
      <c r="B3727" s="199"/>
      <c r="C3727" s="199"/>
      <c r="D3727" s="201"/>
    </row>
    <row r="3728" spans="2:4" s="202" customFormat="1" x14ac:dyDescent="0.2">
      <c r="B3728" s="199"/>
      <c r="C3728" s="199"/>
      <c r="D3728" s="201"/>
    </row>
    <row r="3729" spans="2:4" s="202" customFormat="1" x14ac:dyDescent="0.2">
      <c r="B3729" s="199"/>
      <c r="C3729" s="199"/>
      <c r="D3729" s="201"/>
    </row>
    <row r="3730" spans="2:4" s="202" customFormat="1" x14ac:dyDescent="0.2">
      <c r="B3730" s="199"/>
      <c r="C3730" s="199"/>
      <c r="D3730" s="201"/>
    </row>
    <row r="3731" spans="2:4" s="202" customFormat="1" x14ac:dyDescent="0.2">
      <c r="B3731" s="199"/>
      <c r="C3731" s="199"/>
      <c r="D3731" s="201"/>
    </row>
    <row r="3732" spans="2:4" s="202" customFormat="1" x14ac:dyDescent="0.2">
      <c r="B3732" s="199"/>
      <c r="C3732" s="199"/>
      <c r="D3732" s="201"/>
    </row>
    <row r="3733" spans="2:4" s="202" customFormat="1" x14ac:dyDescent="0.2">
      <c r="B3733" s="199"/>
      <c r="C3733" s="199"/>
      <c r="D3733" s="201"/>
    </row>
    <row r="3734" spans="2:4" s="202" customFormat="1" x14ac:dyDescent="0.2">
      <c r="B3734" s="199"/>
      <c r="C3734" s="199"/>
      <c r="D3734" s="201"/>
    </row>
    <row r="3735" spans="2:4" s="202" customFormat="1" x14ac:dyDescent="0.2">
      <c r="B3735" s="199"/>
      <c r="C3735" s="199"/>
      <c r="D3735" s="201"/>
    </row>
    <row r="3736" spans="2:4" s="202" customFormat="1" x14ac:dyDescent="0.2">
      <c r="B3736" s="199"/>
      <c r="C3736" s="199"/>
      <c r="D3736" s="201"/>
    </row>
    <row r="3737" spans="2:4" s="202" customFormat="1" x14ac:dyDescent="0.2">
      <c r="B3737" s="199"/>
      <c r="C3737" s="199"/>
      <c r="D3737" s="201"/>
    </row>
    <row r="3738" spans="2:4" s="202" customFormat="1" x14ac:dyDescent="0.2">
      <c r="B3738" s="199"/>
      <c r="C3738" s="199"/>
      <c r="D3738" s="201"/>
    </row>
    <row r="3739" spans="2:4" s="202" customFormat="1" x14ac:dyDescent="0.2">
      <c r="B3739" s="199"/>
      <c r="C3739" s="199"/>
      <c r="D3739" s="201"/>
    </row>
    <row r="3740" spans="2:4" s="202" customFormat="1" x14ac:dyDescent="0.2">
      <c r="B3740" s="199"/>
      <c r="C3740" s="199"/>
      <c r="D3740" s="201"/>
    </row>
    <row r="3741" spans="2:4" s="202" customFormat="1" x14ac:dyDescent="0.2">
      <c r="B3741" s="199"/>
      <c r="C3741" s="199"/>
      <c r="D3741" s="201"/>
    </row>
    <row r="3742" spans="2:4" s="202" customFormat="1" x14ac:dyDescent="0.2">
      <c r="B3742" s="199"/>
      <c r="C3742" s="199"/>
      <c r="D3742" s="201"/>
    </row>
    <row r="3743" spans="2:4" s="202" customFormat="1" x14ac:dyDescent="0.2">
      <c r="B3743" s="199"/>
      <c r="C3743" s="199"/>
      <c r="D3743" s="201"/>
    </row>
    <row r="3744" spans="2:4" s="202" customFormat="1" x14ac:dyDescent="0.2">
      <c r="B3744" s="199"/>
      <c r="C3744" s="199"/>
      <c r="D3744" s="201"/>
    </row>
    <row r="3745" spans="2:4" s="202" customFormat="1" x14ac:dyDescent="0.2">
      <c r="B3745" s="199"/>
      <c r="C3745" s="199"/>
      <c r="D3745" s="201"/>
    </row>
    <row r="3746" spans="2:4" s="202" customFormat="1" x14ac:dyDescent="0.2">
      <c r="B3746" s="199"/>
      <c r="C3746" s="199"/>
      <c r="D3746" s="201"/>
    </row>
    <row r="3747" spans="2:4" s="202" customFormat="1" x14ac:dyDescent="0.2">
      <c r="B3747" s="199"/>
      <c r="C3747" s="199"/>
      <c r="D3747" s="201"/>
    </row>
    <row r="3748" spans="2:4" s="202" customFormat="1" x14ac:dyDescent="0.2">
      <c r="B3748" s="199"/>
      <c r="C3748" s="199"/>
      <c r="D3748" s="201"/>
    </row>
    <row r="3749" spans="2:4" s="202" customFormat="1" x14ac:dyDescent="0.2">
      <c r="B3749" s="199"/>
      <c r="C3749" s="199"/>
      <c r="D3749" s="201"/>
    </row>
    <row r="3750" spans="2:4" s="202" customFormat="1" x14ac:dyDescent="0.2">
      <c r="B3750" s="199"/>
      <c r="C3750" s="199"/>
      <c r="D3750" s="201"/>
    </row>
    <row r="3751" spans="2:4" s="202" customFormat="1" x14ac:dyDescent="0.2">
      <c r="B3751" s="199"/>
      <c r="C3751" s="199"/>
      <c r="D3751" s="201"/>
    </row>
    <row r="3752" spans="2:4" s="202" customFormat="1" x14ac:dyDescent="0.2">
      <c r="B3752" s="199"/>
      <c r="C3752" s="199"/>
      <c r="D3752" s="201"/>
    </row>
    <row r="3753" spans="2:4" s="202" customFormat="1" x14ac:dyDescent="0.2">
      <c r="B3753" s="199"/>
      <c r="C3753" s="199"/>
      <c r="D3753" s="201"/>
    </row>
    <row r="3754" spans="2:4" s="202" customFormat="1" x14ac:dyDescent="0.2">
      <c r="B3754" s="199"/>
      <c r="C3754" s="199"/>
      <c r="D3754" s="201"/>
    </row>
    <row r="3755" spans="2:4" s="202" customFormat="1" x14ac:dyDescent="0.2">
      <c r="B3755" s="199"/>
      <c r="C3755" s="199"/>
      <c r="D3755" s="201"/>
    </row>
    <row r="3756" spans="2:4" s="202" customFormat="1" x14ac:dyDescent="0.2">
      <c r="B3756" s="199"/>
      <c r="C3756" s="199"/>
      <c r="D3756" s="201"/>
    </row>
    <row r="3757" spans="2:4" s="202" customFormat="1" x14ac:dyDescent="0.2">
      <c r="B3757" s="199"/>
      <c r="C3757" s="199"/>
      <c r="D3757" s="201"/>
    </row>
    <row r="3758" spans="2:4" s="202" customFormat="1" x14ac:dyDescent="0.2">
      <c r="B3758" s="199"/>
      <c r="C3758" s="199"/>
      <c r="D3758" s="201"/>
    </row>
    <row r="3759" spans="2:4" s="202" customFormat="1" x14ac:dyDescent="0.2">
      <c r="B3759" s="199"/>
      <c r="C3759" s="199"/>
      <c r="D3759" s="201"/>
    </row>
    <row r="3760" spans="2:4" s="202" customFormat="1" x14ac:dyDescent="0.2">
      <c r="B3760" s="199"/>
      <c r="C3760" s="199"/>
      <c r="D3760" s="201"/>
    </row>
    <row r="3761" spans="2:4" s="202" customFormat="1" x14ac:dyDescent="0.2">
      <c r="B3761" s="199"/>
      <c r="C3761" s="199"/>
      <c r="D3761" s="201"/>
    </row>
    <row r="3762" spans="2:4" s="202" customFormat="1" x14ac:dyDescent="0.2">
      <c r="B3762" s="199"/>
      <c r="C3762" s="199"/>
      <c r="D3762" s="201"/>
    </row>
    <row r="3763" spans="2:4" s="202" customFormat="1" x14ac:dyDescent="0.2">
      <c r="B3763" s="199"/>
      <c r="C3763" s="199"/>
      <c r="D3763" s="201"/>
    </row>
    <row r="3764" spans="2:4" s="202" customFormat="1" x14ac:dyDescent="0.2">
      <c r="B3764" s="199"/>
      <c r="C3764" s="199"/>
      <c r="D3764" s="201"/>
    </row>
    <row r="3765" spans="2:4" s="202" customFormat="1" x14ac:dyDescent="0.2">
      <c r="B3765" s="199"/>
      <c r="C3765" s="199"/>
      <c r="D3765" s="201"/>
    </row>
    <row r="3766" spans="2:4" s="202" customFormat="1" x14ac:dyDescent="0.2">
      <c r="B3766" s="199"/>
      <c r="C3766" s="199"/>
      <c r="D3766" s="201"/>
    </row>
    <row r="3767" spans="2:4" s="202" customFormat="1" x14ac:dyDescent="0.2">
      <c r="B3767" s="199"/>
      <c r="C3767" s="199"/>
      <c r="D3767" s="201"/>
    </row>
    <row r="3768" spans="2:4" s="202" customFormat="1" x14ac:dyDescent="0.2">
      <c r="B3768" s="199"/>
      <c r="C3768" s="199"/>
      <c r="D3768" s="201"/>
    </row>
    <row r="3769" spans="2:4" s="202" customFormat="1" x14ac:dyDescent="0.2">
      <c r="B3769" s="199"/>
      <c r="C3769" s="199"/>
      <c r="D3769" s="201"/>
    </row>
    <row r="3770" spans="2:4" s="202" customFormat="1" x14ac:dyDescent="0.2">
      <c r="B3770" s="199"/>
      <c r="C3770" s="199"/>
      <c r="D3770" s="201"/>
    </row>
    <row r="3771" spans="2:4" s="202" customFormat="1" x14ac:dyDescent="0.2">
      <c r="B3771" s="199"/>
      <c r="C3771" s="199"/>
      <c r="D3771" s="201"/>
    </row>
    <row r="3772" spans="2:4" s="202" customFormat="1" x14ac:dyDescent="0.2">
      <c r="B3772" s="199"/>
      <c r="C3772" s="199"/>
      <c r="D3772" s="201"/>
    </row>
    <row r="3773" spans="2:4" s="202" customFormat="1" x14ac:dyDescent="0.2">
      <c r="B3773" s="199"/>
      <c r="C3773" s="199"/>
      <c r="D3773" s="201"/>
    </row>
    <row r="3774" spans="2:4" s="202" customFormat="1" x14ac:dyDescent="0.2">
      <c r="B3774" s="199"/>
      <c r="C3774" s="199"/>
      <c r="D3774" s="201"/>
    </row>
    <row r="3775" spans="2:4" s="202" customFormat="1" x14ac:dyDescent="0.2">
      <c r="B3775" s="199"/>
      <c r="C3775" s="199"/>
      <c r="D3775" s="201"/>
    </row>
    <row r="3776" spans="2:4" s="202" customFormat="1" x14ac:dyDescent="0.2">
      <c r="B3776" s="199"/>
      <c r="C3776" s="199"/>
      <c r="D3776" s="201"/>
    </row>
    <row r="3777" spans="2:4" s="202" customFormat="1" x14ac:dyDescent="0.2">
      <c r="B3777" s="199"/>
      <c r="C3777" s="199"/>
      <c r="D3777" s="201"/>
    </row>
    <row r="3778" spans="2:4" s="202" customFormat="1" x14ac:dyDescent="0.2">
      <c r="B3778" s="199"/>
      <c r="C3778" s="199"/>
      <c r="D3778" s="201"/>
    </row>
    <row r="3779" spans="2:4" s="202" customFormat="1" x14ac:dyDescent="0.2">
      <c r="B3779" s="199"/>
      <c r="C3779" s="199"/>
      <c r="D3779" s="201"/>
    </row>
    <row r="3780" spans="2:4" s="202" customFormat="1" x14ac:dyDescent="0.2">
      <c r="B3780" s="199"/>
      <c r="C3780" s="199"/>
      <c r="D3780" s="201"/>
    </row>
    <row r="3781" spans="2:4" s="202" customFormat="1" x14ac:dyDescent="0.2">
      <c r="B3781" s="199"/>
      <c r="C3781" s="199"/>
      <c r="D3781" s="201"/>
    </row>
    <row r="3782" spans="2:4" s="202" customFormat="1" x14ac:dyDescent="0.2">
      <c r="B3782" s="199"/>
      <c r="C3782" s="199"/>
      <c r="D3782" s="201"/>
    </row>
    <row r="3783" spans="2:4" s="202" customFormat="1" x14ac:dyDescent="0.2">
      <c r="B3783" s="199"/>
      <c r="C3783" s="199"/>
      <c r="D3783" s="201"/>
    </row>
    <row r="3784" spans="2:4" s="202" customFormat="1" x14ac:dyDescent="0.2">
      <c r="B3784" s="199"/>
      <c r="C3784" s="199"/>
      <c r="D3784" s="201"/>
    </row>
    <row r="3785" spans="2:4" s="202" customFormat="1" x14ac:dyDescent="0.2">
      <c r="B3785" s="199"/>
      <c r="C3785" s="199"/>
      <c r="D3785" s="201"/>
    </row>
    <row r="3786" spans="2:4" s="202" customFormat="1" x14ac:dyDescent="0.2">
      <c r="B3786" s="199"/>
      <c r="C3786" s="199"/>
      <c r="D3786" s="201"/>
    </row>
    <row r="3787" spans="2:4" s="202" customFormat="1" x14ac:dyDescent="0.2">
      <c r="B3787" s="199"/>
      <c r="C3787" s="199"/>
      <c r="D3787" s="201"/>
    </row>
    <row r="3788" spans="2:4" s="202" customFormat="1" x14ac:dyDescent="0.2">
      <c r="B3788" s="199"/>
      <c r="C3788" s="199"/>
      <c r="D3788" s="201"/>
    </row>
    <row r="3789" spans="2:4" s="202" customFormat="1" x14ac:dyDescent="0.2">
      <c r="B3789" s="199"/>
      <c r="C3789" s="199"/>
      <c r="D3789" s="201"/>
    </row>
    <row r="3790" spans="2:4" s="202" customFormat="1" x14ac:dyDescent="0.2">
      <c r="B3790" s="199"/>
      <c r="C3790" s="199"/>
      <c r="D3790" s="201"/>
    </row>
    <row r="3791" spans="2:4" s="202" customFormat="1" x14ac:dyDescent="0.2">
      <c r="B3791" s="199"/>
      <c r="C3791" s="199"/>
      <c r="D3791" s="201"/>
    </row>
    <row r="3792" spans="2:4" s="202" customFormat="1" x14ac:dyDescent="0.2">
      <c r="B3792" s="199"/>
      <c r="C3792" s="199"/>
      <c r="D3792" s="201"/>
    </row>
    <row r="3793" spans="2:4" s="202" customFormat="1" x14ac:dyDescent="0.2">
      <c r="B3793" s="199"/>
      <c r="C3793" s="199"/>
      <c r="D3793" s="201"/>
    </row>
    <row r="3794" spans="2:4" s="202" customFormat="1" x14ac:dyDescent="0.2">
      <c r="B3794" s="199"/>
      <c r="C3794" s="199"/>
      <c r="D3794" s="201"/>
    </row>
    <row r="3795" spans="2:4" s="202" customFormat="1" x14ac:dyDescent="0.2">
      <c r="B3795" s="199"/>
      <c r="C3795" s="199"/>
      <c r="D3795" s="201"/>
    </row>
    <row r="3796" spans="2:4" s="202" customFormat="1" x14ac:dyDescent="0.2">
      <c r="B3796" s="199"/>
      <c r="C3796" s="199"/>
      <c r="D3796" s="201"/>
    </row>
    <row r="3797" spans="2:4" s="202" customFormat="1" x14ac:dyDescent="0.2">
      <c r="B3797" s="199"/>
      <c r="C3797" s="199"/>
      <c r="D3797" s="201"/>
    </row>
    <row r="3798" spans="2:4" s="202" customFormat="1" x14ac:dyDescent="0.2">
      <c r="B3798" s="199"/>
      <c r="C3798" s="199"/>
      <c r="D3798" s="201"/>
    </row>
    <row r="3799" spans="2:4" s="202" customFormat="1" x14ac:dyDescent="0.2">
      <c r="B3799" s="199"/>
      <c r="C3799" s="199"/>
      <c r="D3799" s="201"/>
    </row>
    <row r="3800" spans="2:4" s="202" customFormat="1" x14ac:dyDescent="0.2">
      <c r="B3800" s="199"/>
      <c r="C3800" s="199"/>
      <c r="D3800" s="201"/>
    </row>
    <row r="3801" spans="2:4" s="202" customFormat="1" x14ac:dyDescent="0.2">
      <c r="B3801" s="199"/>
      <c r="C3801" s="199"/>
      <c r="D3801" s="201"/>
    </row>
    <row r="3802" spans="2:4" s="202" customFormat="1" x14ac:dyDescent="0.2">
      <c r="B3802" s="199"/>
      <c r="C3802" s="199"/>
      <c r="D3802" s="201"/>
    </row>
    <row r="3803" spans="2:4" s="202" customFormat="1" x14ac:dyDescent="0.2">
      <c r="B3803" s="199"/>
      <c r="C3803" s="199"/>
      <c r="D3803" s="201"/>
    </row>
    <row r="3804" spans="2:4" s="202" customFormat="1" x14ac:dyDescent="0.2">
      <c r="B3804" s="199"/>
      <c r="C3804" s="199"/>
      <c r="D3804" s="201"/>
    </row>
    <row r="3805" spans="2:4" s="202" customFormat="1" x14ac:dyDescent="0.2">
      <c r="B3805" s="199"/>
      <c r="C3805" s="199"/>
      <c r="D3805" s="201"/>
    </row>
    <row r="3806" spans="2:4" s="202" customFormat="1" x14ac:dyDescent="0.2">
      <c r="B3806" s="199"/>
      <c r="C3806" s="199"/>
      <c r="D3806" s="201"/>
    </row>
    <row r="3807" spans="2:4" s="202" customFormat="1" x14ac:dyDescent="0.2">
      <c r="B3807" s="199"/>
      <c r="C3807" s="199"/>
      <c r="D3807" s="201"/>
    </row>
    <row r="3808" spans="2:4" s="202" customFormat="1" x14ac:dyDescent="0.2">
      <c r="B3808" s="199"/>
      <c r="C3808" s="199"/>
      <c r="D3808" s="201"/>
    </row>
    <row r="3809" spans="2:4" s="202" customFormat="1" x14ac:dyDescent="0.2">
      <c r="B3809" s="199"/>
      <c r="C3809" s="199"/>
      <c r="D3809" s="201"/>
    </row>
    <row r="3810" spans="2:4" s="202" customFormat="1" x14ac:dyDescent="0.2">
      <c r="B3810" s="199"/>
      <c r="C3810" s="199"/>
      <c r="D3810" s="201"/>
    </row>
    <row r="3811" spans="2:4" s="202" customFormat="1" x14ac:dyDescent="0.2">
      <c r="B3811" s="199"/>
      <c r="C3811" s="199"/>
      <c r="D3811" s="201"/>
    </row>
    <row r="3812" spans="2:4" s="202" customFormat="1" x14ac:dyDescent="0.2">
      <c r="B3812" s="199"/>
      <c r="C3812" s="199"/>
      <c r="D3812" s="201"/>
    </row>
    <row r="3813" spans="2:4" s="202" customFormat="1" x14ac:dyDescent="0.2">
      <c r="B3813" s="199"/>
      <c r="C3813" s="199"/>
      <c r="D3813" s="201"/>
    </row>
    <row r="3814" spans="2:4" s="202" customFormat="1" x14ac:dyDescent="0.2">
      <c r="B3814" s="199"/>
      <c r="C3814" s="199"/>
      <c r="D3814" s="201"/>
    </row>
    <row r="3815" spans="2:4" s="202" customFormat="1" x14ac:dyDescent="0.2">
      <c r="B3815" s="199"/>
      <c r="C3815" s="199"/>
      <c r="D3815" s="201"/>
    </row>
    <row r="3816" spans="2:4" s="202" customFormat="1" x14ac:dyDescent="0.2">
      <c r="B3816" s="199"/>
      <c r="C3816" s="199"/>
      <c r="D3816" s="201"/>
    </row>
    <row r="3817" spans="2:4" s="202" customFormat="1" x14ac:dyDescent="0.2">
      <c r="B3817" s="199"/>
      <c r="C3817" s="199"/>
      <c r="D3817" s="201"/>
    </row>
    <row r="3818" spans="2:4" s="202" customFormat="1" x14ac:dyDescent="0.2">
      <c r="B3818" s="199"/>
      <c r="C3818" s="199"/>
      <c r="D3818" s="201"/>
    </row>
    <row r="3819" spans="2:4" s="202" customFormat="1" x14ac:dyDescent="0.2">
      <c r="B3819" s="199"/>
      <c r="C3819" s="199"/>
      <c r="D3819" s="201"/>
    </row>
    <row r="3820" spans="2:4" s="202" customFormat="1" x14ac:dyDescent="0.2">
      <c r="B3820" s="199"/>
      <c r="C3820" s="199"/>
      <c r="D3820" s="201"/>
    </row>
    <row r="3821" spans="2:4" s="202" customFormat="1" x14ac:dyDescent="0.2">
      <c r="B3821" s="199"/>
      <c r="C3821" s="199"/>
      <c r="D3821" s="201"/>
    </row>
    <row r="3822" spans="2:4" s="202" customFormat="1" x14ac:dyDescent="0.2">
      <c r="B3822" s="199"/>
      <c r="C3822" s="199"/>
      <c r="D3822" s="201"/>
    </row>
    <row r="3823" spans="2:4" s="202" customFormat="1" x14ac:dyDescent="0.2">
      <c r="B3823" s="199"/>
      <c r="C3823" s="199"/>
      <c r="D3823" s="201"/>
    </row>
    <row r="3824" spans="2:4" s="202" customFormat="1" x14ac:dyDescent="0.2">
      <c r="B3824" s="199"/>
      <c r="C3824" s="199"/>
      <c r="D3824" s="201"/>
    </row>
    <row r="3825" spans="2:4" s="202" customFormat="1" x14ac:dyDescent="0.2">
      <c r="B3825" s="199"/>
      <c r="C3825" s="199"/>
      <c r="D3825" s="201"/>
    </row>
    <row r="3826" spans="2:4" s="202" customFormat="1" x14ac:dyDescent="0.2">
      <c r="B3826" s="199"/>
      <c r="C3826" s="199"/>
      <c r="D3826" s="201"/>
    </row>
    <row r="3827" spans="2:4" s="202" customFormat="1" x14ac:dyDescent="0.2">
      <c r="B3827" s="199"/>
      <c r="C3827" s="199"/>
      <c r="D3827" s="201"/>
    </row>
    <row r="3828" spans="2:4" s="202" customFormat="1" x14ac:dyDescent="0.2">
      <c r="B3828" s="199"/>
      <c r="C3828" s="199"/>
      <c r="D3828" s="201"/>
    </row>
    <row r="3829" spans="2:4" s="202" customFormat="1" x14ac:dyDescent="0.2">
      <c r="B3829" s="199"/>
      <c r="C3829" s="199"/>
      <c r="D3829" s="201"/>
    </row>
    <row r="3830" spans="2:4" s="202" customFormat="1" x14ac:dyDescent="0.2">
      <c r="B3830" s="199"/>
      <c r="C3830" s="199"/>
      <c r="D3830" s="201"/>
    </row>
    <row r="3831" spans="2:4" s="202" customFormat="1" x14ac:dyDescent="0.2">
      <c r="B3831" s="199"/>
      <c r="C3831" s="199"/>
      <c r="D3831" s="201"/>
    </row>
    <row r="3832" spans="2:4" s="202" customFormat="1" x14ac:dyDescent="0.2">
      <c r="B3832" s="199"/>
      <c r="C3832" s="199"/>
      <c r="D3832" s="201"/>
    </row>
    <row r="3833" spans="2:4" s="202" customFormat="1" x14ac:dyDescent="0.2">
      <c r="B3833" s="199"/>
      <c r="C3833" s="199"/>
      <c r="D3833" s="201"/>
    </row>
    <row r="3834" spans="2:4" s="202" customFormat="1" x14ac:dyDescent="0.2">
      <c r="B3834" s="199"/>
      <c r="C3834" s="199"/>
      <c r="D3834" s="201"/>
    </row>
    <row r="3835" spans="2:4" s="202" customFormat="1" x14ac:dyDescent="0.2">
      <c r="B3835" s="199"/>
      <c r="C3835" s="199"/>
      <c r="D3835" s="201"/>
    </row>
    <row r="3836" spans="2:4" s="202" customFormat="1" x14ac:dyDescent="0.2">
      <c r="B3836" s="199"/>
      <c r="C3836" s="199"/>
      <c r="D3836" s="201"/>
    </row>
    <row r="3837" spans="2:4" s="202" customFormat="1" x14ac:dyDescent="0.2">
      <c r="B3837" s="199"/>
      <c r="C3837" s="199"/>
      <c r="D3837" s="201"/>
    </row>
    <row r="3838" spans="2:4" s="202" customFormat="1" x14ac:dyDescent="0.2">
      <c r="B3838" s="199"/>
      <c r="C3838" s="199"/>
      <c r="D3838" s="201"/>
    </row>
    <row r="3839" spans="2:4" s="202" customFormat="1" x14ac:dyDescent="0.2">
      <c r="B3839" s="199"/>
      <c r="C3839" s="199"/>
      <c r="D3839" s="201"/>
    </row>
    <row r="3840" spans="2:4" s="202" customFormat="1" x14ac:dyDescent="0.2">
      <c r="B3840" s="199"/>
      <c r="C3840" s="199"/>
      <c r="D3840" s="201"/>
    </row>
    <row r="3841" spans="2:4" s="202" customFormat="1" x14ac:dyDescent="0.2">
      <c r="B3841" s="199"/>
      <c r="C3841" s="199"/>
      <c r="D3841" s="201"/>
    </row>
    <row r="3842" spans="2:4" s="202" customFormat="1" x14ac:dyDescent="0.2">
      <c r="B3842" s="199"/>
      <c r="C3842" s="199"/>
      <c r="D3842" s="201"/>
    </row>
    <row r="3843" spans="2:4" s="202" customFormat="1" x14ac:dyDescent="0.2">
      <c r="B3843" s="199"/>
      <c r="C3843" s="199"/>
      <c r="D3843" s="201"/>
    </row>
    <row r="3844" spans="2:4" s="202" customFormat="1" x14ac:dyDescent="0.2">
      <c r="B3844" s="199"/>
      <c r="C3844" s="199"/>
      <c r="D3844" s="201"/>
    </row>
    <row r="3845" spans="2:4" s="202" customFormat="1" x14ac:dyDescent="0.2">
      <c r="B3845" s="199"/>
      <c r="C3845" s="199"/>
      <c r="D3845" s="201"/>
    </row>
    <row r="3846" spans="2:4" s="202" customFormat="1" x14ac:dyDescent="0.2">
      <c r="B3846" s="199"/>
      <c r="C3846" s="199"/>
      <c r="D3846" s="201"/>
    </row>
    <row r="3847" spans="2:4" s="202" customFormat="1" x14ac:dyDescent="0.2">
      <c r="B3847" s="199"/>
      <c r="C3847" s="199"/>
      <c r="D3847" s="201"/>
    </row>
    <row r="3848" spans="2:4" s="202" customFormat="1" x14ac:dyDescent="0.2">
      <c r="B3848" s="199"/>
      <c r="C3848" s="199"/>
      <c r="D3848" s="201"/>
    </row>
    <row r="3849" spans="2:4" s="202" customFormat="1" x14ac:dyDescent="0.2">
      <c r="B3849" s="199"/>
      <c r="C3849" s="199"/>
      <c r="D3849" s="201"/>
    </row>
    <row r="3850" spans="2:4" s="202" customFormat="1" x14ac:dyDescent="0.2">
      <c r="B3850" s="199"/>
      <c r="C3850" s="199"/>
      <c r="D3850" s="201"/>
    </row>
    <row r="3851" spans="2:4" s="202" customFormat="1" x14ac:dyDescent="0.2">
      <c r="B3851" s="199"/>
      <c r="C3851" s="199"/>
      <c r="D3851" s="201"/>
    </row>
    <row r="3852" spans="2:4" s="202" customFormat="1" x14ac:dyDescent="0.2">
      <c r="B3852" s="199"/>
      <c r="C3852" s="199"/>
      <c r="D3852" s="201"/>
    </row>
    <row r="3853" spans="2:4" s="202" customFormat="1" x14ac:dyDescent="0.2">
      <c r="B3853" s="199"/>
      <c r="C3853" s="199"/>
      <c r="D3853" s="201"/>
    </row>
    <row r="3854" spans="2:4" s="202" customFormat="1" x14ac:dyDescent="0.2">
      <c r="B3854" s="199"/>
      <c r="C3854" s="199"/>
      <c r="D3854" s="201"/>
    </row>
    <row r="3855" spans="2:4" s="202" customFormat="1" x14ac:dyDescent="0.2">
      <c r="B3855" s="199"/>
      <c r="C3855" s="199"/>
      <c r="D3855" s="201"/>
    </row>
    <row r="3856" spans="2:4" s="202" customFormat="1" x14ac:dyDescent="0.2">
      <c r="B3856" s="199"/>
      <c r="C3856" s="199"/>
      <c r="D3856" s="201"/>
    </row>
    <row r="3857" spans="2:4" s="202" customFormat="1" x14ac:dyDescent="0.2">
      <c r="B3857" s="199"/>
      <c r="C3857" s="199"/>
      <c r="D3857" s="201"/>
    </row>
    <row r="3858" spans="2:4" s="202" customFormat="1" x14ac:dyDescent="0.2">
      <c r="B3858" s="199"/>
      <c r="C3858" s="199"/>
      <c r="D3858" s="201"/>
    </row>
    <row r="3859" spans="2:4" s="202" customFormat="1" x14ac:dyDescent="0.2">
      <c r="B3859" s="199"/>
      <c r="C3859" s="199"/>
      <c r="D3859" s="201"/>
    </row>
    <row r="3860" spans="2:4" s="202" customFormat="1" x14ac:dyDescent="0.2">
      <c r="B3860" s="199"/>
      <c r="C3860" s="199"/>
      <c r="D3860" s="201"/>
    </row>
    <row r="3861" spans="2:4" s="202" customFormat="1" x14ac:dyDescent="0.2">
      <c r="B3861" s="199"/>
      <c r="C3861" s="199"/>
      <c r="D3861" s="201"/>
    </row>
    <row r="3862" spans="2:4" s="202" customFormat="1" x14ac:dyDescent="0.2">
      <c r="B3862" s="199"/>
      <c r="C3862" s="199"/>
      <c r="D3862" s="201"/>
    </row>
    <row r="3863" spans="2:4" s="202" customFormat="1" x14ac:dyDescent="0.2">
      <c r="B3863" s="199"/>
      <c r="C3863" s="199"/>
      <c r="D3863" s="201"/>
    </row>
    <row r="3864" spans="2:4" s="202" customFormat="1" x14ac:dyDescent="0.2">
      <c r="B3864" s="199"/>
      <c r="C3864" s="199"/>
      <c r="D3864" s="201"/>
    </row>
    <row r="3865" spans="2:4" s="202" customFormat="1" x14ac:dyDescent="0.2">
      <c r="B3865" s="199"/>
      <c r="C3865" s="199"/>
      <c r="D3865" s="201"/>
    </row>
    <row r="3866" spans="2:4" s="202" customFormat="1" x14ac:dyDescent="0.2">
      <c r="B3866" s="199"/>
      <c r="C3866" s="199"/>
      <c r="D3866" s="201"/>
    </row>
    <row r="3867" spans="2:4" s="202" customFormat="1" x14ac:dyDescent="0.2">
      <c r="B3867" s="199"/>
      <c r="C3867" s="199"/>
      <c r="D3867" s="201"/>
    </row>
    <row r="3868" spans="2:4" s="202" customFormat="1" x14ac:dyDescent="0.2">
      <c r="B3868" s="199"/>
      <c r="C3868" s="199"/>
      <c r="D3868" s="201"/>
    </row>
    <row r="3869" spans="2:4" s="202" customFormat="1" x14ac:dyDescent="0.2">
      <c r="B3869" s="199"/>
      <c r="C3869" s="199"/>
      <c r="D3869" s="201"/>
    </row>
    <row r="3870" spans="2:4" s="202" customFormat="1" x14ac:dyDescent="0.2">
      <c r="B3870" s="199"/>
      <c r="C3870" s="199"/>
      <c r="D3870" s="201"/>
    </row>
    <row r="3871" spans="2:4" s="202" customFormat="1" x14ac:dyDescent="0.2">
      <c r="B3871" s="199"/>
      <c r="C3871" s="199"/>
      <c r="D3871" s="201"/>
    </row>
    <row r="3872" spans="2:4" s="202" customFormat="1" x14ac:dyDescent="0.2">
      <c r="B3872" s="199"/>
      <c r="C3872" s="199"/>
      <c r="D3872" s="201"/>
    </row>
    <row r="3873" spans="2:4" s="202" customFormat="1" x14ac:dyDescent="0.2">
      <c r="B3873" s="199"/>
      <c r="C3873" s="199"/>
      <c r="D3873" s="201"/>
    </row>
    <row r="3874" spans="2:4" s="202" customFormat="1" x14ac:dyDescent="0.2">
      <c r="B3874" s="199"/>
      <c r="C3874" s="199"/>
      <c r="D3874" s="201"/>
    </row>
    <row r="3875" spans="2:4" s="202" customFormat="1" x14ac:dyDescent="0.2">
      <c r="B3875" s="199"/>
      <c r="C3875" s="199"/>
      <c r="D3875" s="201"/>
    </row>
    <row r="3876" spans="2:4" s="202" customFormat="1" x14ac:dyDescent="0.2">
      <c r="B3876" s="199"/>
      <c r="C3876" s="199"/>
      <c r="D3876" s="201"/>
    </row>
    <row r="3877" spans="2:4" s="202" customFormat="1" x14ac:dyDescent="0.2">
      <c r="B3877" s="199"/>
      <c r="C3877" s="199"/>
      <c r="D3877" s="201"/>
    </row>
    <row r="3878" spans="2:4" s="202" customFormat="1" x14ac:dyDescent="0.2">
      <c r="B3878" s="199"/>
      <c r="C3878" s="199"/>
      <c r="D3878" s="201"/>
    </row>
    <row r="3879" spans="2:4" s="202" customFormat="1" x14ac:dyDescent="0.2">
      <c r="B3879" s="199"/>
      <c r="C3879" s="199"/>
      <c r="D3879" s="201"/>
    </row>
    <row r="3880" spans="2:4" s="202" customFormat="1" x14ac:dyDescent="0.2">
      <c r="B3880" s="199"/>
      <c r="C3880" s="199"/>
      <c r="D3880" s="201"/>
    </row>
    <row r="3881" spans="2:4" s="202" customFormat="1" x14ac:dyDescent="0.2">
      <c r="B3881" s="199"/>
      <c r="C3881" s="199"/>
      <c r="D3881" s="201"/>
    </row>
    <row r="3882" spans="2:4" s="202" customFormat="1" x14ac:dyDescent="0.2">
      <c r="B3882" s="199"/>
      <c r="C3882" s="199"/>
      <c r="D3882" s="201"/>
    </row>
    <row r="3883" spans="2:4" s="202" customFormat="1" x14ac:dyDescent="0.2">
      <c r="B3883" s="199"/>
      <c r="C3883" s="199"/>
      <c r="D3883" s="201"/>
    </row>
    <row r="3884" spans="2:4" s="202" customFormat="1" x14ac:dyDescent="0.2">
      <c r="B3884" s="199"/>
      <c r="C3884" s="199"/>
      <c r="D3884" s="201"/>
    </row>
    <row r="3885" spans="2:4" s="202" customFormat="1" x14ac:dyDescent="0.2">
      <c r="B3885" s="199"/>
      <c r="C3885" s="199"/>
      <c r="D3885" s="201"/>
    </row>
    <row r="3886" spans="2:4" s="202" customFormat="1" x14ac:dyDescent="0.2">
      <c r="B3886" s="199"/>
      <c r="C3886" s="199"/>
      <c r="D3886" s="201"/>
    </row>
    <row r="3887" spans="2:4" s="202" customFormat="1" x14ac:dyDescent="0.2">
      <c r="B3887" s="199"/>
      <c r="C3887" s="199"/>
      <c r="D3887" s="201"/>
    </row>
    <row r="3888" spans="2:4" s="202" customFormat="1" x14ac:dyDescent="0.2">
      <c r="B3888" s="199"/>
      <c r="C3888" s="199"/>
      <c r="D3888" s="201"/>
    </row>
    <row r="3889" spans="2:4" s="202" customFormat="1" x14ac:dyDescent="0.2">
      <c r="B3889" s="199"/>
      <c r="C3889" s="199"/>
      <c r="D3889" s="201"/>
    </row>
    <row r="3890" spans="2:4" s="202" customFormat="1" x14ac:dyDescent="0.2">
      <c r="B3890" s="199"/>
      <c r="C3890" s="199"/>
      <c r="D3890" s="201"/>
    </row>
    <row r="3891" spans="2:4" s="202" customFormat="1" x14ac:dyDescent="0.2">
      <c r="B3891" s="199"/>
      <c r="C3891" s="199"/>
      <c r="D3891" s="201"/>
    </row>
    <row r="3892" spans="2:4" s="202" customFormat="1" x14ac:dyDescent="0.2">
      <c r="B3892" s="199"/>
      <c r="C3892" s="199"/>
      <c r="D3892" s="201"/>
    </row>
    <row r="3893" spans="2:4" s="202" customFormat="1" x14ac:dyDescent="0.2">
      <c r="B3893" s="199"/>
      <c r="C3893" s="199"/>
      <c r="D3893" s="201"/>
    </row>
    <row r="3894" spans="2:4" s="202" customFormat="1" x14ac:dyDescent="0.2">
      <c r="B3894" s="199"/>
      <c r="C3894" s="199"/>
      <c r="D3894" s="201"/>
    </row>
    <row r="3895" spans="2:4" s="202" customFormat="1" x14ac:dyDescent="0.2">
      <c r="B3895" s="199"/>
      <c r="C3895" s="199"/>
      <c r="D3895" s="201"/>
    </row>
    <row r="3896" spans="2:4" s="202" customFormat="1" x14ac:dyDescent="0.2">
      <c r="B3896" s="199"/>
      <c r="C3896" s="199"/>
      <c r="D3896" s="201"/>
    </row>
    <row r="3897" spans="2:4" s="202" customFormat="1" x14ac:dyDescent="0.2">
      <c r="B3897" s="199"/>
      <c r="C3897" s="199"/>
      <c r="D3897" s="201"/>
    </row>
    <row r="3898" spans="2:4" s="202" customFormat="1" x14ac:dyDescent="0.2">
      <c r="B3898" s="199"/>
      <c r="C3898" s="199"/>
      <c r="D3898" s="201"/>
    </row>
    <row r="3899" spans="2:4" s="202" customFormat="1" x14ac:dyDescent="0.2">
      <c r="B3899" s="199"/>
      <c r="C3899" s="199"/>
      <c r="D3899" s="201"/>
    </row>
    <row r="3900" spans="2:4" s="202" customFormat="1" x14ac:dyDescent="0.2">
      <c r="B3900" s="199"/>
      <c r="C3900" s="199"/>
      <c r="D3900" s="201"/>
    </row>
    <row r="3901" spans="2:4" s="202" customFormat="1" x14ac:dyDescent="0.2">
      <c r="B3901" s="199"/>
      <c r="C3901" s="199"/>
      <c r="D3901" s="201"/>
    </row>
    <row r="3902" spans="2:4" s="202" customFormat="1" x14ac:dyDescent="0.2">
      <c r="B3902" s="199"/>
      <c r="C3902" s="199"/>
      <c r="D3902" s="201"/>
    </row>
    <row r="3903" spans="2:4" s="202" customFormat="1" x14ac:dyDescent="0.2">
      <c r="B3903" s="199"/>
      <c r="C3903" s="199"/>
      <c r="D3903" s="201"/>
    </row>
    <row r="3904" spans="2:4" s="202" customFormat="1" x14ac:dyDescent="0.2">
      <c r="B3904" s="199"/>
      <c r="C3904" s="199"/>
      <c r="D3904" s="201"/>
    </row>
    <row r="3905" spans="2:4" s="202" customFormat="1" x14ac:dyDescent="0.2">
      <c r="B3905" s="199"/>
      <c r="C3905" s="199"/>
      <c r="D3905" s="201"/>
    </row>
    <row r="3906" spans="2:4" s="202" customFormat="1" x14ac:dyDescent="0.2">
      <c r="B3906" s="199"/>
      <c r="C3906" s="199"/>
      <c r="D3906" s="201"/>
    </row>
    <row r="3907" spans="2:4" s="202" customFormat="1" x14ac:dyDescent="0.2">
      <c r="B3907" s="199"/>
      <c r="C3907" s="199"/>
      <c r="D3907" s="201"/>
    </row>
    <row r="3908" spans="2:4" s="202" customFormat="1" x14ac:dyDescent="0.2">
      <c r="B3908" s="199"/>
      <c r="C3908" s="199"/>
      <c r="D3908" s="201"/>
    </row>
    <row r="3909" spans="2:4" s="202" customFormat="1" x14ac:dyDescent="0.2">
      <c r="B3909" s="199"/>
      <c r="C3909" s="199"/>
      <c r="D3909" s="201"/>
    </row>
    <row r="3910" spans="2:4" s="202" customFormat="1" x14ac:dyDescent="0.2">
      <c r="B3910" s="199"/>
      <c r="C3910" s="199"/>
      <c r="D3910" s="201"/>
    </row>
    <row r="3911" spans="2:4" s="202" customFormat="1" x14ac:dyDescent="0.2">
      <c r="B3911" s="199"/>
      <c r="C3911" s="199"/>
      <c r="D3911" s="201"/>
    </row>
    <row r="3912" spans="2:4" s="202" customFormat="1" x14ac:dyDescent="0.2">
      <c r="B3912" s="199"/>
      <c r="C3912" s="199"/>
      <c r="D3912" s="201"/>
    </row>
    <row r="3913" spans="2:4" s="202" customFormat="1" x14ac:dyDescent="0.2">
      <c r="B3913" s="199"/>
      <c r="C3913" s="199"/>
      <c r="D3913" s="201"/>
    </row>
    <row r="3914" spans="2:4" s="202" customFormat="1" x14ac:dyDescent="0.2">
      <c r="B3914" s="199"/>
      <c r="C3914" s="199"/>
      <c r="D3914" s="201"/>
    </row>
    <row r="3915" spans="2:4" s="202" customFormat="1" x14ac:dyDescent="0.2">
      <c r="B3915" s="199"/>
      <c r="C3915" s="199"/>
      <c r="D3915" s="201"/>
    </row>
    <row r="3916" spans="2:4" s="202" customFormat="1" x14ac:dyDescent="0.2">
      <c r="B3916" s="199"/>
      <c r="C3916" s="199"/>
      <c r="D3916" s="201"/>
    </row>
    <row r="3917" spans="2:4" s="202" customFormat="1" x14ac:dyDescent="0.2">
      <c r="B3917" s="199"/>
      <c r="C3917" s="199"/>
      <c r="D3917" s="201"/>
    </row>
    <row r="3918" spans="2:4" s="202" customFormat="1" x14ac:dyDescent="0.2">
      <c r="B3918" s="199"/>
      <c r="C3918" s="199"/>
      <c r="D3918" s="201"/>
    </row>
    <row r="3919" spans="2:4" s="202" customFormat="1" x14ac:dyDescent="0.2">
      <c r="B3919" s="199"/>
      <c r="C3919" s="199"/>
      <c r="D3919" s="201"/>
    </row>
    <row r="3920" spans="2:4" s="202" customFormat="1" x14ac:dyDescent="0.2">
      <c r="B3920" s="199"/>
      <c r="C3920" s="199"/>
      <c r="D3920" s="201"/>
    </row>
    <row r="3921" spans="2:4" s="202" customFormat="1" x14ac:dyDescent="0.2">
      <c r="B3921" s="199"/>
      <c r="C3921" s="199"/>
      <c r="D3921" s="201"/>
    </row>
    <row r="3922" spans="2:4" s="202" customFormat="1" x14ac:dyDescent="0.2">
      <c r="B3922" s="199"/>
      <c r="C3922" s="199"/>
      <c r="D3922" s="201"/>
    </row>
    <row r="3923" spans="2:4" s="202" customFormat="1" x14ac:dyDescent="0.2">
      <c r="B3923" s="199"/>
      <c r="C3923" s="199"/>
      <c r="D3923" s="201"/>
    </row>
    <row r="3924" spans="2:4" s="202" customFormat="1" x14ac:dyDescent="0.2">
      <c r="B3924" s="199"/>
      <c r="C3924" s="199"/>
      <c r="D3924" s="201"/>
    </row>
    <row r="3925" spans="2:4" s="202" customFormat="1" x14ac:dyDescent="0.2">
      <c r="B3925" s="199"/>
      <c r="C3925" s="199"/>
      <c r="D3925" s="201"/>
    </row>
    <row r="3926" spans="2:4" s="202" customFormat="1" x14ac:dyDescent="0.2">
      <c r="B3926" s="199"/>
      <c r="C3926" s="199"/>
      <c r="D3926" s="201"/>
    </row>
    <row r="3927" spans="2:4" s="202" customFormat="1" x14ac:dyDescent="0.2">
      <c r="B3927" s="199"/>
      <c r="C3927" s="199"/>
      <c r="D3927" s="201"/>
    </row>
    <row r="3928" spans="2:4" s="202" customFormat="1" x14ac:dyDescent="0.2">
      <c r="B3928" s="199"/>
      <c r="C3928" s="199"/>
      <c r="D3928" s="201"/>
    </row>
    <row r="3929" spans="2:4" s="202" customFormat="1" x14ac:dyDescent="0.2">
      <c r="B3929" s="199"/>
      <c r="C3929" s="199"/>
      <c r="D3929" s="201"/>
    </row>
    <row r="3930" spans="2:4" s="202" customFormat="1" x14ac:dyDescent="0.2">
      <c r="B3930" s="199"/>
      <c r="C3930" s="199"/>
      <c r="D3930" s="201"/>
    </row>
    <row r="3931" spans="2:4" s="202" customFormat="1" x14ac:dyDescent="0.2">
      <c r="B3931" s="199"/>
      <c r="C3931" s="199"/>
      <c r="D3931" s="201"/>
    </row>
    <row r="3932" spans="2:4" s="202" customFormat="1" x14ac:dyDescent="0.2">
      <c r="B3932" s="199"/>
      <c r="C3932" s="199"/>
      <c r="D3932" s="201"/>
    </row>
    <row r="3933" spans="2:4" s="202" customFormat="1" x14ac:dyDescent="0.2">
      <c r="B3933" s="199"/>
      <c r="C3933" s="199"/>
      <c r="D3933" s="201"/>
    </row>
    <row r="3934" spans="2:4" s="202" customFormat="1" x14ac:dyDescent="0.2">
      <c r="B3934" s="199"/>
      <c r="C3934" s="199"/>
      <c r="D3934" s="201"/>
    </row>
    <row r="3935" spans="2:4" s="202" customFormat="1" x14ac:dyDescent="0.2">
      <c r="B3935" s="199"/>
      <c r="C3935" s="199"/>
      <c r="D3935" s="201"/>
    </row>
    <row r="3936" spans="2:4" s="202" customFormat="1" x14ac:dyDescent="0.2">
      <c r="B3936" s="199"/>
      <c r="C3936" s="199"/>
      <c r="D3936" s="201"/>
    </row>
    <row r="3937" spans="2:4" s="202" customFormat="1" x14ac:dyDescent="0.2">
      <c r="B3937" s="199"/>
      <c r="C3937" s="199"/>
      <c r="D3937" s="201"/>
    </row>
    <row r="3938" spans="2:4" s="202" customFormat="1" x14ac:dyDescent="0.2">
      <c r="B3938" s="199"/>
      <c r="C3938" s="199"/>
      <c r="D3938" s="201"/>
    </row>
    <row r="3939" spans="2:4" s="202" customFormat="1" x14ac:dyDescent="0.2">
      <c r="B3939" s="199"/>
      <c r="C3939" s="199"/>
      <c r="D3939" s="201"/>
    </row>
    <row r="3940" spans="2:4" s="202" customFormat="1" x14ac:dyDescent="0.2">
      <c r="B3940" s="199"/>
      <c r="C3940" s="199"/>
      <c r="D3940" s="201"/>
    </row>
    <row r="3941" spans="2:4" s="202" customFormat="1" x14ac:dyDescent="0.2">
      <c r="B3941" s="199"/>
      <c r="C3941" s="199"/>
      <c r="D3941" s="201"/>
    </row>
    <row r="3942" spans="2:4" s="202" customFormat="1" x14ac:dyDescent="0.2">
      <c r="B3942" s="199"/>
      <c r="C3942" s="199"/>
      <c r="D3942" s="201"/>
    </row>
    <row r="3943" spans="2:4" s="202" customFormat="1" x14ac:dyDescent="0.2">
      <c r="B3943" s="199"/>
      <c r="C3943" s="199"/>
      <c r="D3943" s="201"/>
    </row>
    <row r="3944" spans="2:4" s="202" customFormat="1" x14ac:dyDescent="0.2">
      <c r="B3944" s="199"/>
      <c r="C3944" s="199"/>
      <c r="D3944" s="201"/>
    </row>
    <row r="3945" spans="2:4" s="202" customFormat="1" x14ac:dyDescent="0.2">
      <c r="B3945" s="199"/>
      <c r="C3945" s="199"/>
      <c r="D3945" s="201"/>
    </row>
    <row r="3946" spans="2:4" s="202" customFormat="1" x14ac:dyDescent="0.2">
      <c r="B3946" s="199"/>
      <c r="C3946" s="199"/>
      <c r="D3946" s="201"/>
    </row>
    <row r="3947" spans="2:4" s="202" customFormat="1" x14ac:dyDescent="0.2">
      <c r="B3947" s="199"/>
      <c r="C3947" s="199"/>
      <c r="D3947" s="201"/>
    </row>
    <row r="3948" spans="2:4" s="202" customFormat="1" x14ac:dyDescent="0.2">
      <c r="B3948" s="199"/>
      <c r="C3948" s="199"/>
      <c r="D3948" s="201"/>
    </row>
    <row r="3949" spans="2:4" s="202" customFormat="1" x14ac:dyDescent="0.2">
      <c r="B3949" s="199"/>
      <c r="C3949" s="199"/>
      <c r="D3949" s="201"/>
    </row>
    <row r="3950" spans="2:4" s="202" customFormat="1" x14ac:dyDescent="0.2">
      <c r="B3950" s="199"/>
      <c r="C3950" s="199"/>
      <c r="D3950" s="201"/>
    </row>
    <row r="3951" spans="2:4" s="202" customFormat="1" x14ac:dyDescent="0.2">
      <c r="B3951" s="199"/>
      <c r="C3951" s="199"/>
      <c r="D3951" s="201"/>
    </row>
    <row r="3952" spans="2:4" s="202" customFormat="1" x14ac:dyDescent="0.2">
      <c r="B3952" s="199"/>
      <c r="C3952" s="199"/>
      <c r="D3952" s="201"/>
    </row>
    <row r="3953" spans="2:4" s="202" customFormat="1" x14ac:dyDescent="0.2">
      <c r="B3953" s="199"/>
      <c r="C3953" s="199"/>
      <c r="D3953" s="201"/>
    </row>
    <row r="3954" spans="2:4" s="202" customFormat="1" x14ac:dyDescent="0.2">
      <c r="B3954" s="199"/>
      <c r="C3954" s="199"/>
      <c r="D3954" s="201"/>
    </row>
    <row r="3955" spans="2:4" s="202" customFormat="1" x14ac:dyDescent="0.2">
      <c r="B3955" s="199"/>
      <c r="C3955" s="199"/>
      <c r="D3955" s="201"/>
    </row>
    <row r="3956" spans="2:4" s="202" customFormat="1" x14ac:dyDescent="0.2">
      <c r="B3956" s="199"/>
      <c r="C3956" s="199"/>
      <c r="D3956" s="201"/>
    </row>
    <row r="3957" spans="2:4" s="202" customFormat="1" x14ac:dyDescent="0.2">
      <c r="B3957" s="199"/>
      <c r="C3957" s="199"/>
      <c r="D3957" s="201"/>
    </row>
    <row r="3958" spans="2:4" s="202" customFormat="1" x14ac:dyDescent="0.2">
      <c r="B3958" s="199"/>
      <c r="C3958" s="199"/>
      <c r="D3958" s="201"/>
    </row>
    <row r="3959" spans="2:4" s="202" customFormat="1" x14ac:dyDescent="0.2">
      <c r="B3959" s="199"/>
      <c r="C3959" s="199"/>
      <c r="D3959" s="201"/>
    </row>
    <row r="3960" spans="2:4" s="202" customFormat="1" x14ac:dyDescent="0.2">
      <c r="B3960" s="199"/>
      <c r="C3960" s="199"/>
      <c r="D3960" s="201"/>
    </row>
    <row r="3961" spans="2:4" s="202" customFormat="1" x14ac:dyDescent="0.2">
      <c r="B3961" s="199"/>
      <c r="C3961" s="199"/>
      <c r="D3961" s="201"/>
    </row>
    <row r="3962" spans="2:4" s="202" customFormat="1" x14ac:dyDescent="0.2">
      <c r="B3962" s="199"/>
      <c r="C3962" s="199"/>
      <c r="D3962" s="201"/>
    </row>
    <row r="3963" spans="2:4" s="202" customFormat="1" x14ac:dyDescent="0.2">
      <c r="B3963" s="199"/>
      <c r="C3963" s="199"/>
      <c r="D3963" s="201"/>
    </row>
    <row r="3964" spans="2:4" s="202" customFormat="1" x14ac:dyDescent="0.2">
      <c r="B3964" s="199"/>
      <c r="C3964" s="199"/>
      <c r="D3964" s="201"/>
    </row>
    <row r="3965" spans="2:4" s="202" customFormat="1" x14ac:dyDescent="0.2">
      <c r="B3965" s="199"/>
      <c r="C3965" s="199"/>
      <c r="D3965" s="201"/>
    </row>
    <row r="3966" spans="2:4" s="202" customFormat="1" x14ac:dyDescent="0.2">
      <c r="B3966" s="199"/>
      <c r="C3966" s="199"/>
      <c r="D3966" s="201"/>
    </row>
    <row r="3967" spans="2:4" s="202" customFormat="1" x14ac:dyDescent="0.2">
      <c r="B3967" s="199"/>
      <c r="C3967" s="199"/>
      <c r="D3967" s="201"/>
    </row>
    <row r="3968" spans="2:4" s="202" customFormat="1" x14ac:dyDescent="0.2">
      <c r="B3968" s="199"/>
      <c r="C3968" s="199"/>
      <c r="D3968" s="201"/>
    </row>
    <row r="3969" spans="2:4" s="202" customFormat="1" x14ac:dyDescent="0.2">
      <c r="B3969" s="199"/>
      <c r="C3969" s="199"/>
      <c r="D3969" s="201"/>
    </row>
    <row r="3970" spans="2:4" s="202" customFormat="1" x14ac:dyDescent="0.2">
      <c r="B3970" s="199"/>
      <c r="C3970" s="199"/>
      <c r="D3970" s="201"/>
    </row>
    <row r="3971" spans="2:4" s="202" customFormat="1" x14ac:dyDescent="0.2">
      <c r="B3971" s="199"/>
      <c r="C3971" s="199"/>
      <c r="D3971" s="201"/>
    </row>
    <row r="3972" spans="2:4" s="202" customFormat="1" x14ac:dyDescent="0.2">
      <c r="B3972" s="199"/>
      <c r="C3972" s="199"/>
      <c r="D3972" s="201"/>
    </row>
    <row r="3973" spans="2:4" s="202" customFormat="1" x14ac:dyDescent="0.2">
      <c r="B3973" s="199"/>
      <c r="C3973" s="199"/>
      <c r="D3973" s="201"/>
    </row>
    <row r="3974" spans="2:4" s="202" customFormat="1" x14ac:dyDescent="0.2">
      <c r="B3974" s="199"/>
      <c r="C3974" s="199"/>
      <c r="D3974" s="201"/>
    </row>
    <row r="3975" spans="2:4" s="202" customFormat="1" x14ac:dyDescent="0.2">
      <c r="B3975" s="199"/>
      <c r="C3975" s="199"/>
      <c r="D3975" s="201"/>
    </row>
    <row r="3976" spans="2:4" s="202" customFormat="1" x14ac:dyDescent="0.2">
      <c r="B3976" s="199"/>
      <c r="C3976" s="199"/>
      <c r="D3976" s="201"/>
    </row>
    <row r="3977" spans="2:4" s="202" customFormat="1" x14ac:dyDescent="0.2">
      <c r="B3977" s="199"/>
      <c r="C3977" s="199"/>
      <c r="D3977" s="201"/>
    </row>
    <row r="3978" spans="2:4" s="202" customFormat="1" x14ac:dyDescent="0.2">
      <c r="B3978" s="199"/>
      <c r="C3978" s="199"/>
      <c r="D3978" s="201"/>
    </row>
    <row r="3979" spans="2:4" s="202" customFormat="1" x14ac:dyDescent="0.2">
      <c r="B3979" s="199"/>
      <c r="C3979" s="199"/>
      <c r="D3979" s="201"/>
    </row>
    <row r="3980" spans="2:4" s="202" customFormat="1" x14ac:dyDescent="0.2">
      <c r="B3980" s="199"/>
      <c r="C3980" s="199"/>
      <c r="D3980" s="201"/>
    </row>
    <row r="3981" spans="2:4" s="202" customFormat="1" x14ac:dyDescent="0.2">
      <c r="B3981" s="199"/>
      <c r="C3981" s="199"/>
      <c r="D3981" s="201"/>
    </row>
    <row r="3982" spans="2:4" s="202" customFormat="1" x14ac:dyDescent="0.2">
      <c r="B3982" s="199"/>
      <c r="C3982" s="199"/>
      <c r="D3982" s="201"/>
    </row>
    <row r="3983" spans="2:4" s="202" customFormat="1" x14ac:dyDescent="0.2">
      <c r="B3983" s="199"/>
      <c r="C3983" s="199"/>
      <c r="D3983" s="201"/>
    </row>
    <row r="3984" spans="2:4" s="202" customFormat="1" x14ac:dyDescent="0.2">
      <c r="B3984" s="199"/>
      <c r="C3984" s="199"/>
      <c r="D3984" s="201"/>
    </row>
    <row r="3985" spans="2:4" s="202" customFormat="1" x14ac:dyDescent="0.2">
      <c r="B3985" s="199"/>
      <c r="C3985" s="199"/>
      <c r="D3985" s="201"/>
    </row>
    <row r="3986" spans="2:4" s="202" customFormat="1" x14ac:dyDescent="0.2">
      <c r="B3986" s="199"/>
      <c r="C3986" s="199"/>
      <c r="D3986" s="201"/>
    </row>
    <row r="3987" spans="2:4" s="202" customFormat="1" x14ac:dyDescent="0.2">
      <c r="B3987" s="199"/>
      <c r="C3987" s="199"/>
      <c r="D3987" s="201"/>
    </row>
    <row r="3988" spans="2:4" s="202" customFormat="1" x14ac:dyDescent="0.2">
      <c r="B3988" s="199"/>
      <c r="C3988" s="199"/>
      <c r="D3988" s="201"/>
    </row>
    <row r="3989" spans="2:4" s="202" customFormat="1" x14ac:dyDescent="0.2">
      <c r="B3989" s="199"/>
      <c r="C3989" s="199"/>
      <c r="D3989" s="201"/>
    </row>
    <row r="3990" spans="2:4" s="202" customFormat="1" x14ac:dyDescent="0.2">
      <c r="B3990" s="199"/>
      <c r="C3990" s="199"/>
      <c r="D3990" s="201"/>
    </row>
    <row r="3991" spans="2:4" s="202" customFormat="1" x14ac:dyDescent="0.2">
      <c r="B3991" s="199"/>
      <c r="C3991" s="199"/>
      <c r="D3991" s="201"/>
    </row>
    <row r="3992" spans="2:4" s="202" customFormat="1" x14ac:dyDescent="0.2">
      <c r="B3992" s="199"/>
      <c r="C3992" s="199"/>
      <c r="D3992" s="201"/>
    </row>
    <row r="3993" spans="2:4" s="202" customFormat="1" x14ac:dyDescent="0.2">
      <c r="B3993" s="199"/>
      <c r="C3993" s="199"/>
      <c r="D3993" s="201"/>
    </row>
    <row r="3994" spans="2:4" s="202" customFormat="1" x14ac:dyDescent="0.2">
      <c r="B3994" s="199"/>
      <c r="C3994" s="199"/>
      <c r="D3994" s="201"/>
    </row>
    <row r="3995" spans="2:4" s="202" customFormat="1" x14ac:dyDescent="0.2">
      <c r="B3995" s="199"/>
      <c r="C3995" s="199"/>
      <c r="D3995" s="201"/>
    </row>
    <row r="3996" spans="2:4" s="202" customFormat="1" x14ac:dyDescent="0.2">
      <c r="B3996" s="199"/>
      <c r="C3996" s="199"/>
      <c r="D3996" s="201"/>
    </row>
    <row r="3997" spans="2:4" s="202" customFormat="1" x14ac:dyDescent="0.2">
      <c r="B3997" s="199"/>
      <c r="C3997" s="199"/>
      <c r="D3997" s="201"/>
    </row>
    <row r="3998" spans="2:4" s="202" customFormat="1" x14ac:dyDescent="0.2">
      <c r="B3998" s="199"/>
      <c r="C3998" s="199"/>
      <c r="D3998" s="201"/>
    </row>
    <row r="3999" spans="2:4" s="202" customFormat="1" x14ac:dyDescent="0.2">
      <c r="B3999" s="199"/>
      <c r="C3999" s="199"/>
      <c r="D3999" s="201"/>
    </row>
    <row r="4000" spans="2:4" s="202" customFormat="1" x14ac:dyDescent="0.2">
      <c r="B4000" s="199"/>
      <c r="C4000" s="199"/>
      <c r="D4000" s="201"/>
    </row>
    <row r="4001" spans="2:4" s="202" customFormat="1" x14ac:dyDescent="0.2">
      <c r="B4001" s="199"/>
      <c r="C4001" s="199"/>
      <c r="D4001" s="201"/>
    </row>
    <row r="4002" spans="2:4" s="202" customFormat="1" x14ac:dyDescent="0.2">
      <c r="B4002" s="199"/>
      <c r="C4002" s="199"/>
      <c r="D4002" s="201"/>
    </row>
    <row r="4003" spans="2:4" s="202" customFormat="1" x14ac:dyDescent="0.2">
      <c r="B4003" s="199"/>
      <c r="C4003" s="199"/>
      <c r="D4003" s="201"/>
    </row>
    <row r="4004" spans="2:4" s="202" customFormat="1" x14ac:dyDescent="0.2">
      <c r="B4004" s="199"/>
      <c r="C4004" s="199"/>
      <c r="D4004" s="201"/>
    </row>
    <row r="4005" spans="2:4" s="202" customFormat="1" x14ac:dyDescent="0.2">
      <c r="B4005" s="199"/>
      <c r="C4005" s="199"/>
      <c r="D4005" s="201"/>
    </row>
    <row r="4006" spans="2:4" s="202" customFormat="1" x14ac:dyDescent="0.2">
      <c r="B4006" s="199"/>
      <c r="C4006" s="199"/>
      <c r="D4006" s="201"/>
    </row>
    <row r="4007" spans="2:4" s="202" customFormat="1" x14ac:dyDescent="0.2">
      <c r="B4007" s="199"/>
      <c r="C4007" s="199"/>
      <c r="D4007" s="201"/>
    </row>
    <row r="4008" spans="2:4" s="202" customFormat="1" x14ac:dyDescent="0.2">
      <c r="B4008" s="199"/>
      <c r="C4008" s="199"/>
      <c r="D4008" s="201"/>
    </row>
    <row r="4009" spans="2:4" s="202" customFormat="1" x14ac:dyDescent="0.2">
      <c r="B4009" s="199"/>
      <c r="C4009" s="199"/>
      <c r="D4009" s="201"/>
    </row>
    <row r="4010" spans="2:4" s="202" customFormat="1" x14ac:dyDescent="0.2">
      <c r="B4010" s="199"/>
      <c r="C4010" s="199"/>
      <c r="D4010" s="201"/>
    </row>
    <row r="4011" spans="2:4" s="202" customFormat="1" x14ac:dyDescent="0.2">
      <c r="B4011" s="199"/>
      <c r="C4011" s="199"/>
      <c r="D4011" s="201"/>
    </row>
    <row r="4012" spans="2:4" s="202" customFormat="1" x14ac:dyDescent="0.2">
      <c r="B4012" s="199"/>
      <c r="C4012" s="199"/>
      <c r="D4012" s="201"/>
    </row>
    <row r="4013" spans="2:4" s="202" customFormat="1" x14ac:dyDescent="0.2">
      <c r="B4013" s="199"/>
      <c r="C4013" s="199"/>
      <c r="D4013" s="201"/>
    </row>
    <row r="4014" spans="2:4" s="202" customFormat="1" x14ac:dyDescent="0.2">
      <c r="B4014" s="199"/>
      <c r="C4014" s="199"/>
      <c r="D4014" s="201"/>
    </row>
    <row r="4015" spans="2:4" s="202" customFormat="1" x14ac:dyDescent="0.2">
      <c r="B4015" s="199"/>
      <c r="C4015" s="199"/>
      <c r="D4015" s="201"/>
    </row>
    <row r="4016" spans="2:4" s="202" customFormat="1" x14ac:dyDescent="0.2">
      <c r="B4016" s="199"/>
      <c r="C4016" s="199"/>
      <c r="D4016" s="201"/>
    </row>
    <row r="4017" spans="2:4" s="202" customFormat="1" x14ac:dyDescent="0.2">
      <c r="B4017" s="199"/>
      <c r="C4017" s="199"/>
      <c r="D4017" s="201"/>
    </row>
    <row r="4018" spans="2:4" s="202" customFormat="1" x14ac:dyDescent="0.2">
      <c r="B4018" s="199"/>
      <c r="C4018" s="199"/>
      <c r="D4018" s="201"/>
    </row>
    <row r="4019" spans="2:4" s="202" customFormat="1" x14ac:dyDescent="0.2">
      <c r="B4019" s="199"/>
      <c r="C4019" s="199"/>
      <c r="D4019" s="201"/>
    </row>
    <row r="4020" spans="2:4" s="202" customFormat="1" x14ac:dyDescent="0.2">
      <c r="B4020" s="199"/>
      <c r="C4020" s="199"/>
      <c r="D4020" s="201"/>
    </row>
    <row r="4021" spans="2:4" s="202" customFormat="1" x14ac:dyDescent="0.2">
      <c r="B4021" s="199"/>
      <c r="C4021" s="199"/>
      <c r="D4021" s="201"/>
    </row>
    <row r="4022" spans="2:4" s="202" customFormat="1" x14ac:dyDescent="0.2">
      <c r="B4022" s="199"/>
      <c r="C4022" s="199"/>
      <c r="D4022" s="201"/>
    </row>
    <row r="4023" spans="2:4" s="202" customFormat="1" x14ac:dyDescent="0.2">
      <c r="B4023" s="199"/>
      <c r="C4023" s="199"/>
      <c r="D4023" s="201"/>
    </row>
    <row r="4024" spans="2:4" s="202" customFormat="1" x14ac:dyDescent="0.2">
      <c r="B4024" s="199"/>
      <c r="C4024" s="199"/>
      <c r="D4024" s="201"/>
    </row>
    <row r="4025" spans="2:4" s="202" customFormat="1" x14ac:dyDescent="0.2">
      <c r="B4025" s="199"/>
      <c r="C4025" s="199"/>
      <c r="D4025" s="201"/>
    </row>
    <row r="4026" spans="2:4" s="202" customFormat="1" x14ac:dyDescent="0.2">
      <c r="B4026" s="199"/>
      <c r="C4026" s="199"/>
      <c r="D4026" s="201"/>
    </row>
    <row r="4027" spans="2:4" s="202" customFormat="1" x14ac:dyDescent="0.2">
      <c r="B4027" s="199"/>
      <c r="C4027" s="199"/>
      <c r="D4027" s="201"/>
    </row>
    <row r="4028" spans="2:4" s="202" customFormat="1" x14ac:dyDescent="0.2">
      <c r="B4028" s="199"/>
      <c r="C4028" s="199"/>
      <c r="D4028" s="201"/>
    </row>
    <row r="4029" spans="2:4" s="202" customFormat="1" x14ac:dyDescent="0.2">
      <c r="B4029" s="199"/>
      <c r="C4029" s="199"/>
      <c r="D4029" s="201"/>
    </row>
    <row r="4030" spans="2:4" s="202" customFormat="1" x14ac:dyDescent="0.2">
      <c r="B4030" s="199"/>
      <c r="C4030" s="199"/>
      <c r="D4030" s="201"/>
    </row>
    <row r="4031" spans="2:4" s="202" customFormat="1" x14ac:dyDescent="0.2">
      <c r="B4031" s="199"/>
      <c r="C4031" s="199"/>
      <c r="D4031" s="201"/>
    </row>
    <row r="4032" spans="2:4" s="202" customFormat="1" x14ac:dyDescent="0.2">
      <c r="B4032" s="199"/>
      <c r="C4032" s="199"/>
      <c r="D4032" s="201"/>
    </row>
    <row r="4033" spans="2:4" s="202" customFormat="1" x14ac:dyDescent="0.2">
      <c r="B4033" s="199"/>
      <c r="C4033" s="199"/>
      <c r="D4033" s="201"/>
    </row>
    <row r="4034" spans="2:4" s="202" customFormat="1" x14ac:dyDescent="0.2">
      <c r="B4034" s="199"/>
      <c r="C4034" s="199"/>
      <c r="D4034" s="201"/>
    </row>
    <row r="4035" spans="2:4" s="202" customFormat="1" x14ac:dyDescent="0.2">
      <c r="B4035" s="199"/>
      <c r="C4035" s="199"/>
      <c r="D4035" s="201"/>
    </row>
    <row r="4036" spans="2:4" s="202" customFormat="1" x14ac:dyDescent="0.2">
      <c r="B4036" s="199"/>
      <c r="C4036" s="199"/>
      <c r="D4036" s="201"/>
    </row>
    <row r="4037" spans="2:4" s="202" customFormat="1" x14ac:dyDescent="0.2">
      <c r="B4037" s="199"/>
      <c r="C4037" s="199"/>
      <c r="D4037" s="201"/>
    </row>
    <row r="4038" spans="2:4" s="202" customFormat="1" x14ac:dyDescent="0.2">
      <c r="B4038" s="199"/>
      <c r="C4038" s="199"/>
      <c r="D4038" s="201"/>
    </row>
    <row r="4039" spans="2:4" s="202" customFormat="1" x14ac:dyDescent="0.2">
      <c r="B4039" s="199"/>
      <c r="C4039" s="199"/>
      <c r="D4039" s="201"/>
    </row>
    <row r="4040" spans="2:4" s="202" customFormat="1" x14ac:dyDescent="0.2">
      <c r="B4040" s="199"/>
      <c r="C4040" s="199"/>
      <c r="D4040" s="201"/>
    </row>
    <row r="4041" spans="2:4" s="202" customFormat="1" x14ac:dyDescent="0.2">
      <c r="B4041" s="199"/>
      <c r="C4041" s="199"/>
      <c r="D4041" s="201"/>
    </row>
    <row r="4042" spans="2:4" s="202" customFormat="1" x14ac:dyDescent="0.2">
      <c r="B4042" s="199"/>
      <c r="C4042" s="199"/>
      <c r="D4042" s="201"/>
    </row>
    <row r="4043" spans="2:4" s="202" customFormat="1" x14ac:dyDescent="0.2">
      <c r="B4043" s="199"/>
      <c r="C4043" s="199"/>
      <c r="D4043" s="201"/>
    </row>
    <row r="4044" spans="2:4" s="202" customFormat="1" x14ac:dyDescent="0.2">
      <c r="B4044" s="199"/>
      <c r="C4044" s="199"/>
      <c r="D4044" s="201"/>
    </row>
    <row r="4045" spans="2:4" s="202" customFormat="1" x14ac:dyDescent="0.2">
      <c r="B4045" s="199"/>
      <c r="C4045" s="199"/>
      <c r="D4045" s="201"/>
    </row>
    <row r="4046" spans="2:4" s="202" customFormat="1" x14ac:dyDescent="0.2">
      <c r="B4046" s="199"/>
      <c r="C4046" s="199"/>
      <c r="D4046" s="201"/>
    </row>
    <row r="4047" spans="2:4" s="202" customFormat="1" x14ac:dyDescent="0.2">
      <c r="B4047" s="199"/>
      <c r="C4047" s="199"/>
      <c r="D4047" s="201"/>
    </row>
    <row r="4048" spans="2:4" s="202" customFormat="1" x14ac:dyDescent="0.2">
      <c r="B4048" s="199"/>
      <c r="C4048" s="199"/>
      <c r="D4048" s="201"/>
    </row>
    <row r="4049" spans="2:4" s="202" customFormat="1" x14ac:dyDescent="0.2">
      <c r="B4049" s="199"/>
      <c r="C4049" s="199"/>
      <c r="D4049" s="201"/>
    </row>
    <row r="4050" spans="2:4" s="202" customFormat="1" x14ac:dyDescent="0.2">
      <c r="B4050" s="199"/>
      <c r="C4050" s="199"/>
      <c r="D4050" s="201"/>
    </row>
    <row r="4051" spans="2:4" s="202" customFormat="1" x14ac:dyDescent="0.2">
      <c r="B4051" s="199"/>
      <c r="C4051" s="199"/>
      <c r="D4051" s="201"/>
    </row>
    <row r="4052" spans="2:4" s="202" customFormat="1" x14ac:dyDescent="0.2">
      <c r="B4052" s="199"/>
      <c r="C4052" s="199"/>
      <c r="D4052" s="201"/>
    </row>
    <row r="4053" spans="2:4" s="202" customFormat="1" x14ac:dyDescent="0.2">
      <c r="B4053" s="199"/>
      <c r="C4053" s="199"/>
      <c r="D4053" s="201"/>
    </row>
    <row r="4054" spans="2:4" s="202" customFormat="1" x14ac:dyDescent="0.2">
      <c r="B4054" s="199"/>
      <c r="C4054" s="199"/>
      <c r="D4054" s="201"/>
    </row>
    <row r="4055" spans="2:4" s="202" customFormat="1" x14ac:dyDescent="0.2">
      <c r="B4055" s="199"/>
      <c r="C4055" s="199"/>
      <c r="D4055" s="201"/>
    </row>
    <row r="4056" spans="2:4" s="202" customFormat="1" x14ac:dyDescent="0.2">
      <c r="B4056" s="199"/>
      <c r="C4056" s="199"/>
      <c r="D4056" s="201"/>
    </row>
    <row r="4057" spans="2:4" s="202" customFormat="1" x14ac:dyDescent="0.2">
      <c r="B4057" s="199"/>
      <c r="C4057" s="199"/>
      <c r="D4057" s="201"/>
    </row>
    <row r="4058" spans="2:4" s="202" customFormat="1" x14ac:dyDescent="0.2">
      <c r="B4058" s="199"/>
      <c r="C4058" s="199"/>
      <c r="D4058" s="201"/>
    </row>
    <row r="4059" spans="2:4" s="202" customFormat="1" x14ac:dyDescent="0.2">
      <c r="B4059" s="199"/>
      <c r="C4059" s="199"/>
      <c r="D4059" s="201"/>
    </row>
    <row r="4060" spans="2:4" s="202" customFormat="1" x14ac:dyDescent="0.2">
      <c r="B4060" s="199"/>
      <c r="C4060" s="199"/>
      <c r="D4060" s="201"/>
    </row>
    <row r="4061" spans="2:4" s="202" customFormat="1" x14ac:dyDescent="0.2">
      <c r="B4061" s="199"/>
      <c r="C4061" s="199"/>
      <c r="D4061" s="201"/>
    </row>
    <row r="4062" spans="2:4" s="202" customFormat="1" x14ac:dyDescent="0.2">
      <c r="B4062" s="199"/>
      <c r="C4062" s="199"/>
      <c r="D4062" s="201"/>
    </row>
    <row r="4063" spans="2:4" s="202" customFormat="1" x14ac:dyDescent="0.2">
      <c r="B4063" s="199"/>
      <c r="C4063" s="199"/>
      <c r="D4063" s="201"/>
    </row>
    <row r="4064" spans="2:4" s="202" customFormat="1" x14ac:dyDescent="0.2">
      <c r="B4064" s="199"/>
      <c r="C4064" s="199"/>
      <c r="D4064" s="201"/>
    </row>
    <row r="4065" spans="2:4" s="202" customFormat="1" x14ac:dyDescent="0.2">
      <c r="B4065" s="199"/>
      <c r="C4065" s="199"/>
      <c r="D4065" s="201"/>
    </row>
    <row r="4066" spans="2:4" s="202" customFormat="1" x14ac:dyDescent="0.2">
      <c r="B4066" s="199"/>
      <c r="C4066" s="199"/>
      <c r="D4066" s="201"/>
    </row>
    <row r="4067" spans="2:4" s="202" customFormat="1" x14ac:dyDescent="0.2">
      <c r="B4067" s="199"/>
      <c r="C4067" s="199"/>
      <c r="D4067" s="201"/>
    </row>
    <row r="4068" spans="2:4" s="202" customFormat="1" x14ac:dyDescent="0.2">
      <c r="B4068" s="199"/>
      <c r="C4068" s="199"/>
      <c r="D4068" s="201"/>
    </row>
    <row r="4069" spans="2:4" s="202" customFormat="1" x14ac:dyDescent="0.2">
      <c r="B4069" s="199"/>
      <c r="C4069" s="199"/>
      <c r="D4069" s="201"/>
    </row>
    <row r="4070" spans="2:4" s="202" customFormat="1" x14ac:dyDescent="0.2">
      <c r="B4070" s="199"/>
      <c r="C4070" s="199"/>
      <c r="D4070" s="201"/>
    </row>
    <row r="4071" spans="2:4" s="202" customFormat="1" x14ac:dyDescent="0.2">
      <c r="B4071" s="199"/>
      <c r="C4071" s="199"/>
      <c r="D4071" s="201"/>
    </row>
    <row r="4072" spans="2:4" s="202" customFormat="1" x14ac:dyDescent="0.2">
      <c r="B4072" s="199"/>
      <c r="C4072" s="199"/>
      <c r="D4072" s="201"/>
    </row>
    <row r="4073" spans="2:4" s="202" customFormat="1" x14ac:dyDescent="0.2">
      <c r="B4073" s="199"/>
      <c r="C4073" s="199"/>
      <c r="D4073" s="201"/>
    </row>
    <row r="4074" spans="2:4" s="202" customFormat="1" x14ac:dyDescent="0.2">
      <c r="B4074" s="199"/>
      <c r="C4074" s="199"/>
      <c r="D4074" s="201"/>
    </row>
    <row r="4075" spans="2:4" s="202" customFormat="1" x14ac:dyDescent="0.2">
      <c r="B4075" s="199"/>
      <c r="C4075" s="199"/>
      <c r="D4075" s="201"/>
    </row>
    <row r="4076" spans="2:4" s="202" customFormat="1" x14ac:dyDescent="0.2">
      <c r="B4076" s="199"/>
      <c r="C4076" s="199"/>
      <c r="D4076" s="201"/>
    </row>
    <row r="4077" spans="2:4" s="202" customFormat="1" x14ac:dyDescent="0.2">
      <c r="B4077" s="199"/>
      <c r="C4077" s="199"/>
      <c r="D4077" s="201"/>
    </row>
    <row r="4078" spans="2:4" s="202" customFormat="1" x14ac:dyDescent="0.2">
      <c r="B4078" s="199"/>
      <c r="C4078" s="199"/>
      <c r="D4078" s="201"/>
    </row>
    <row r="4079" spans="2:4" s="202" customFormat="1" x14ac:dyDescent="0.2">
      <c r="B4079" s="199"/>
      <c r="C4079" s="199"/>
      <c r="D4079" s="201"/>
    </row>
    <row r="4080" spans="2:4" s="202" customFormat="1" x14ac:dyDescent="0.2">
      <c r="B4080" s="199"/>
      <c r="C4080" s="199"/>
      <c r="D4080" s="201"/>
    </row>
    <row r="4081" spans="2:4" s="202" customFormat="1" x14ac:dyDescent="0.2">
      <c r="B4081" s="199"/>
      <c r="C4081" s="199"/>
      <c r="D4081" s="201"/>
    </row>
    <row r="4082" spans="2:4" s="202" customFormat="1" x14ac:dyDescent="0.2">
      <c r="B4082" s="199"/>
      <c r="C4082" s="199"/>
      <c r="D4082" s="201"/>
    </row>
    <row r="4083" spans="2:4" s="202" customFormat="1" x14ac:dyDescent="0.2">
      <c r="B4083" s="199"/>
      <c r="C4083" s="199"/>
      <c r="D4083" s="201"/>
    </row>
    <row r="4084" spans="2:4" s="202" customFormat="1" x14ac:dyDescent="0.2">
      <c r="B4084" s="199"/>
      <c r="C4084" s="199"/>
      <c r="D4084" s="201"/>
    </row>
    <row r="4085" spans="2:4" s="202" customFormat="1" x14ac:dyDescent="0.2">
      <c r="B4085" s="199"/>
      <c r="C4085" s="199"/>
      <c r="D4085" s="201"/>
    </row>
    <row r="4086" spans="2:4" s="202" customFormat="1" x14ac:dyDescent="0.2">
      <c r="B4086" s="199"/>
      <c r="C4086" s="199"/>
      <c r="D4086" s="201"/>
    </row>
    <row r="4087" spans="2:4" s="202" customFormat="1" x14ac:dyDescent="0.2">
      <c r="B4087" s="199"/>
      <c r="C4087" s="199"/>
      <c r="D4087" s="201"/>
    </row>
    <row r="4088" spans="2:4" s="202" customFormat="1" x14ac:dyDescent="0.2">
      <c r="B4088" s="199"/>
      <c r="C4088" s="199"/>
      <c r="D4088" s="201"/>
    </row>
    <row r="4089" spans="2:4" s="202" customFormat="1" x14ac:dyDescent="0.2">
      <c r="B4089" s="199"/>
      <c r="C4089" s="199"/>
      <c r="D4089" s="201"/>
    </row>
    <row r="4090" spans="2:4" s="202" customFormat="1" x14ac:dyDescent="0.2">
      <c r="B4090" s="199"/>
      <c r="C4090" s="199"/>
      <c r="D4090" s="201"/>
    </row>
    <row r="4091" spans="2:4" s="202" customFormat="1" x14ac:dyDescent="0.2">
      <c r="B4091" s="199"/>
      <c r="C4091" s="199"/>
      <c r="D4091" s="201"/>
    </row>
    <row r="4092" spans="2:4" s="202" customFormat="1" x14ac:dyDescent="0.2">
      <c r="B4092" s="199"/>
      <c r="C4092" s="199"/>
      <c r="D4092" s="201"/>
    </row>
    <row r="4093" spans="2:4" s="202" customFormat="1" x14ac:dyDescent="0.2">
      <c r="B4093" s="199"/>
      <c r="C4093" s="199"/>
      <c r="D4093" s="201"/>
    </row>
    <row r="4094" spans="2:4" s="202" customFormat="1" x14ac:dyDescent="0.2">
      <c r="B4094" s="199"/>
      <c r="C4094" s="199"/>
      <c r="D4094" s="201"/>
    </row>
    <row r="4095" spans="2:4" s="202" customFormat="1" x14ac:dyDescent="0.2">
      <c r="B4095" s="199"/>
      <c r="C4095" s="199"/>
      <c r="D4095" s="201"/>
    </row>
    <row r="4096" spans="2:4" s="202" customFormat="1" x14ac:dyDescent="0.2">
      <c r="B4096" s="199"/>
      <c r="C4096" s="199"/>
      <c r="D4096" s="201"/>
    </row>
    <row r="4097" spans="2:4" s="202" customFormat="1" x14ac:dyDescent="0.2">
      <c r="B4097" s="199"/>
      <c r="C4097" s="199"/>
      <c r="D4097" s="201"/>
    </row>
    <row r="4098" spans="2:4" s="202" customFormat="1" x14ac:dyDescent="0.2">
      <c r="B4098" s="199"/>
      <c r="C4098" s="199"/>
      <c r="D4098" s="201"/>
    </row>
    <row r="4099" spans="2:4" s="202" customFormat="1" x14ac:dyDescent="0.2">
      <c r="B4099" s="199"/>
      <c r="C4099" s="199"/>
      <c r="D4099" s="201"/>
    </row>
    <row r="4100" spans="2:4" s="202" customFormat="1" x14ac:dyDescent="0.2">
      <c r="B4100" s="199"/>
      <c r="C4100" s="199"/>
      <c r="D4100" s="201"/>
    </row>
    <row r="4101" spans="2:4" s="202" customFormat="1" x14ac:dyDescent="0.2">
      <c r="B4101" s="199"/>
      <c r="C4101" s="199"/>
      <c r="D4101" s="201"/>
    </row>
    <row r="4102" spans="2:4" s="202" customFormat="1" x14ac:dyDescent="0.2">
      <c r="B4102" s="199"/>
      <c r="C4102" s="199"/>
      <c r="D4102" s="201"/>
    </row>
    <row r="4103" spans="2:4" s="202" customFormat="1" x14ac:dyDescent="0.2">
      <c r="B4103" s="199"/>
      <c r="C4103" s="199"/>
      <c r="D4103" s="201"/>
    </row>
    <row r="4104" spans="2:4" s="202" customFormat="1" x14ac:dyDescent="0.2">
      <c r="B4104" s="199"/>
      <c r="C4104" s="199"/>
      <c r="D4104" s="201"/>
    </row>
    <row r="4105" spans="2:4" s="202" customFormat="1" x14ac:dyDescent="0.2">
      <c r="B4105" s="199"/>
      <c r="C4105" s="199"/>
      <c r="D4105" s="201"/>
    </row>
    <row r="4106" spans="2:4" s="202" customFormat="1" x14ac:dyDescent="0.2">
      <c r="B4106" s="199"/>
      <c r="C4106" s="199"/>
      <c r="D4106" s="201"/>
    </row>
    <row r="4107" spans="2:4" s="202" customFormat="1" x14ac:dyDescent="0.2">
      <c r="B4107" s="199"/>
      <c r="C4107" s="199"/>
      <c r="D4107" s="201"/>
    </row>
    <row r="4108" spans="2:4" s="202" customFormat="1" x14ac:dyDescent="0.2">
      <c r="B4108" s="199"/>
      <c r="C4108" s="199"/>
      <c r="D4108" s="201"/>
    </row>
    <row r="4109" spans="2:4" s="202" customFormat="1" x14ac:dyDescent="0.2">
      <c r="B4109" s="199"/>
      <c r="C4109" s="199"/>
      <c r="D4109" s="201"/>
    </row>
    <row r="4110" spans="2:4" s="202" customFormat="1" x14ac:dyDescent="0.2">
      <c r="B4110" s="199"/>
      <c r="C4110" s="199"/>
      <c r="D4110" s="201"/>
    </row>
    <row r="4111" spans="2:4" s="202" customFormat="1" x14ac:dyDescent="0.2">
      <c r="B4111" s="199"/>
      <c r="C4111" s="199"/>
      <c r="D4111" s="201"/>
    </row>
    <row r="4112" spans="2:4" s="202" customFormat="1" x14ac:dyDescent="0.2">
      <c r="B4112" s="199"/>
      <c r="C4112" s="199"/>
      <c r="D4112" s="201"/>
    </row>
    <row r="4113" spans="2:4" s="202" customFormat="1" x14ac:dyDescent="0.2">
      <c r="B4113" s="199"/>
      <c r="C4113" s="199"/>
      <c r="D4113" s="201"/>
    </row>
    <row r="4114" spans="2:4" s="202" customFormat="1" x14ac:dyDescent="0.2">
      <c r="B4114" s="199"/>
      <c r="C4114" s="199"/>
      <c r="D4114" s="201"/>
    </row>
    <row r="4115" spans="2:4" s="202" customFormat="1" x14ac:dyDescent="0.2">
      <c r="B4115" s="199"/>
      <c r="C4115" s="199"/>
      <c r="D4115" s="201"/>
    </row>
    <row r="4116" spans="2:4" s="202" customFormat="1" x14ac:dyDescent="0.2">
      <c r="B4116" s="199"/>
      <c r="C4116" s="199"/>
      <c r="D4116" s="201"/>
    </row>
    <row r="4117" spans="2:4" s="202" customFormat="1" x14ac:dyDescent="0.2">
      <c r="B4117" s="199"/>
      <c r="C4117" s="199"/>
      <c r="D4117" s="201"/>
    </row>
    <row r="4118" spans="2:4" s="202" customFormat="1" x14ac:dyDescent="0.2">
      <c r="B4118" s="199"/>
      <c r="C4118" s="199"/>
      <c r="D4118" s="201"/>
    </row>
    <row r="4119" spans="2:4" s="202" customFormat="1" x14ac:dyDescent="0.2">
      <c r="B4119" s="199"/>
      <c r="C4119" s="199"/>
      <c r="D4119" s="201"/>
    </row>
    <row r="4120" spans="2:4" s="202" customFormat="1" x14ac:dyDescent="0.2">
      <c r="B4120" s="199"/>
      <c r="C4120" s="199"/>
      <c r="D4120" s="201"/>
    </row>
    <row r="4121" spans="2:4" s="202" customFormat="1" x14ac:dyDescent="0.2">
      <c r="B4121" s="199"/>
      <c r="C4121" s="199"/>
      <c r="D4121" s="201"/>
    </row>
    <row r="4122" spans="2:4" s="202" customFormat="1" x14ac:dyDescent="0.2">
      <c r="B4122" s="199"/>
      <c r="C4122" s="199"/>
      <c r="D4122" s="201"/>
    </row>
    <row r="4123" spans="2:4" s="202" customFormat="1" x14ac:dyDescent="0.2">
      <c r="B4123" s="199"/>
      <c r="C4123" s="199"/>
      <c r="D4123" s="201"/>
    </row>
    <row r="4124" spans="2:4" s="202" customFormat="1" x14ac:dyDescent="0.2">
      <c r="B4124" s="199"/>
      <c r="C4124" s="199"/>
      <c r="D4124" s="201"/>
    </row>
    <row r="4125" spans="2:4" s="202" customFormat="1" x14ac:dyDescent="0.2">
      <c r="B4125" s="199"/>
      <c r="C4125" s="199"/>
      <c r="D4125" s="201"/>
    </row>
    <row r="4126" spans="2:4" s="202" customFormat="1" x14ac:dyDescent="0.2">
      <c r="B4126" s="199"/>
      <c r="C4126" s="199"/>
      <c r="D4126" s="201"/>
    </row>
    <row r="4127" spans="2:4" s="202" customFormat="1" x14ac:dyDescent="0.2">
      <c r="B4127" s="199"/>
      <c r="C4127" s="199"/>
      <c r="D4127" s="201"/>
    </row>
    <row r="4128" spans="2:4" s="202" customFormat="1" x14ac:dyDescent="0.2">
      <c r="B4128" s="199"/>
      <c r="C4128" s="199"/>
      <c r="D4128" s="201"/>
    </row>
    <row r="4129" spans="2:4" s="202" customFormat="1" x14ac:dyDescent="0.2">
      <c r="B4129" s="199"/>
      <c r="C4129" s="199"/>
      <c r="D4129" s="201"/>
    </row>
    <row r="4130" spans="2:4" s="202" customFormat="1" x14ac:dyDescent="0.2">
      <c r="B4130" s="199"/>
      <c r="C4130" s="199"/>
      <c r="D4130" s="201"/>
    </row>
    <row r="4131" spans="2:4" s="202" customFormat="1" x14ac:dyDescent="0.2">
      <c r="B4131" s="199"/>
      <c r="C4131" s="199"/>
      <c r="D4131" s="201"/>
    </row>
    <row r="4132" spans="2:4" s="202" customFormat="1" x14ac:dyDescent="0.2">
      <c r="B4132" s="199"/>
      <c r="C4132" s="199"/>
      <c r="D4132" s="201"/>
    </row>
    <row r="4133" spans="2:4" s="202" customFormat="1" x14ac:dyDescent="0.2">
      <c r="B4133" s="199"/>
      <c r="C4133" s="199"/>
      <c r="D4133" s="201"/>
    </row>
    <row r="4134" spans="2:4" s="202" customFormat="1" x14ac:dyDescent="0.2">
      <c r="B4134" s="199"/>
      <c r="C4134" s="199"/>
      <c r="D4134" s="201"/>
    </row>
    <row r="4135" spans="2:4" s="202" customFormat="1" x14ac:dyDescent="0.2">
      <c r="B4135" s="199"/>
      <c r="C4135" s="199"/>
      <c r="D4135" s="201"/>
    </row>
    <row r="4136" spans="2:4" s="202" customFormat="1" x14ac:dyDescent="0.2">
      <c r="B4136" s="199"/>
      <c r="C4136" s="199"/>
      <c r="D4136" s="201"/>
    </row>
    <row r="4137" spans="2:4" s="202" customFormat="1" x14ac:dyDescent="0.2">
      <c r="B4137" s="199"/>
      <c r="C4137" s="199"/>
      <c r="D4137" s="201"/>
    </row>
    <row r="4138" spans="2:4" s="202" customFormat="1" x14ac:dyDescent="0.2">
      <c r="B4138" s="199"/>
      <c r="C4138" s="199"/>
      <c r="D4138" s="201"/>
    </row>
    <row r="4139" spans="2:4" s="202" customFormat="1" x14ac:dyDescent="0.2">
      <c r="B4139" s="199"/>
      <c r="C4139" s="199"/>
      <c r="D4139" s="201"/>
    </row>
    <row r="4140" spans="2:4" s="202" customFormat="1" x14ac:dyDescent="0.2">
      <c r="B4140" s="199"/>
      <c r="C4140" s="199"/>
      <c r="D4140" s="201"/>
    </row>
    <row r="4141" spans="2:4" s="202" customFormat="1" x14ac:dyDescent="0.2">
      <c r="B4141" s="199"/>
      <c r="C4141" s="199"/>
      <c r="D4141" s="201"/>
    </row>
    <row r="4142" spans="2:4" s="202" customFormat="1" x14ac:dyDescent="0.2">
      <c r="B4142" s="199"/>
      <c r="C4142" s="199"/>
      <c r="D4142" s="201"/>
    </row>
    <row r="4143" spans="2:4" s="202" customFormat="1" x14ac:dyDescent="0.2">
      <c r="B4143" s="199"/>
      <c r="C4143" s="199"/>
      <c r="D4143" s="201"/>
    </row>
    <row r="4144" spans="2:4" s="202" customFormat="1" x14ac:dyDescent="0.2">
      <c r="B4144" s="199"/>
      <c r="C4144" s="199"/>
      <c r="D4144" s="201"/>
    </row>
    <row r="4145" spans="2:4" s="202" customFormat="1" x14ac:dyDescent="0.2">
      <c r="B4145" s="199"/>
      <c r="C4145" s="199"/>
      <c r="D4145" s="201"/>
    </row>
    <row r="4146" spans="2:4" s="202" customFormat="1" x14ac:dyDescent="0.2">
      <c r="B4146" s="199"/>
      <c r="C4146" s="199"/>
      <c r="D4146" s="201"/>
    </row>
    <row r="4147" spans="2:4" s="202" customFormat="1" x14ac:dyDescent="0.2">
      <c r="B4147" s="199"/>
      <c r="C4147" s="199"/>
      <c r="D4147" s="201"/>
    </row>
    <row r="4148" spans="2:4" s="202" customFormat="1" x14ac:dyDescent="0.2">
      <c r="B4148" s="199"/>
      <c r="C4148" s="199"/>
      <c r="D4148" s="201"/>
    </row>
    <row r="4149" spans="2:4" s="202" customFormat="1" x14ac:dyDescent="0.2">
      <c r="B4149" s="199"/>
      <c r="C4149" s="199"/>
      <c r="D4149" s="201"/>
    </row>
    <row r="4150" spans="2:4" s="202" customFormat="1" x14ac:dyDescent="0.2">
      <c r="B4150" s="199"/>
      <c r="C4150" s="199"/>
      <c r="D4150" s="201"/>
    </row>
    <row r="4151" spans="2:4" s="202" customFormat="1" x14ac:dyDescent="0.2">
      <c r="B4151" s="199"/>
      <c r="C4151" s="199"/>
      <c r="D4151" s="201"/>
    </row>
    <row r="4152" spans="2:4" s="202" customFormat="1" x14ac:dyDescent="0.2">
      <c r="B4152" s="199"/>
      <c r="C4152" s="199"/>
      <c r="D4152" s="201"/>
    </row>
    <row r="4153" spans="2:4" s="202" customFormat="1" x14ac:dyDescent="0.2">
      <c r="B4153" s="199"/>
      <c r="C4153" s="199"/>
      <c r="D4153" s="201"/>
    </row>
    <row r="4154" spans="2:4" s="202" customFormat="1" x14ac:dyDescent="0.2">
      <c r="B4154" s="199"/>
      <c r="C4154" s="199"/>
      <c r="D4154" s="201"/>
    </row>
    <row r="4155" spans="2:4" s="202" customFormat="1" x14ac:dyDescent="0.2">
      <c r="B4155" s="199"/>
      <c r="C4155" s="199"/>
      <c r="D4155" s="201"/>
    </row>
    <row r="4156" spans="2:4" s="202" customFormat="1" x14ac:dyDescent="0.2">
      <c r="B4156" s="199"/>
      <c r="C4156" s="199"/>
      <c r="D4156" s="201"/>
    </row>
    <row r="4157" spans="2:4" s="202" customFormat="1" x14ac:dyDescent="0.2">
      <c r="B4157" s="199"/>
      <c r="C4157" s="199"/>
      <c r="D4157" s="201"/>
    </row>
    <row r="4158" spans="2:4" s="202" customFormat="1" x14ac:dyDescent="0.2">
      <c r="B4158" s="199"/>
      <c r="C4158" s="199"/>
      <c r="D4158" s="201"/>
    </row>
    <row r="4159" spans="2:4" s="202" customFormat="1" x14ac:dyDescent="0.2">
      <c r="B4159" s="199"/>
      <c r="C4159" s="199"/>
      <c r="D4159" s="201"/>
    </row>
    <row r="4160" spans="2:4" s="202" customFormat="1" x14ac:dyDescent="0.2">
      <c r="B4160" s="199"/>
      <c r="C4160" s="199"/>
      <c r="D4160" s="201"/>
    </row>
    <row r="4161" spans="2:4" s="202" customFormat="1" x14ac:dyDescent="0.2">
      <c r="B4161" s="199"/>
      <c r="C4161" s="199"/>
      <c r="D4161" s="201"/>
    </row>
    <row r="4162" spans="2:4" s="202" customFormat="1" x14ac:dyDescent="0.2">
      <c r="B4162" s="199"/>
      <c r="C4162" s="199"/>
      <c r="D4162" s="201"/>
    </row>
    <row r="4163" spans="2:4" s="202" customFormat="1" x14ac:dyDescent="0.2">
      <c r="B4163" s="199"/>
      <c r="C4163" s="199"/>
      <c r="D4163" s="201"/>
    </row>
    <row r="4164" spans="2:4" s="202" customFormat="1" x14ac:dyDescent="0.2">
      <c r="B4164" s="199"/>
      <c r="C4164" s="199"/>
      <c r="D4164" s="201"/>
    </row>
    <row r="4165" spans="2:4" s="202" customFormat="1" x14ac:dyDescent="0.2">
      <c r="B4165" s="199"/>
      <c r="C4165" s="199"/>
      <c r="D4165" s="201"/>
    </row>
    <row r="4166" spans="2:4" s="202" customFormat="1" x14ac:dyDescent="0.2">
      <c r="B4166" s="199"/>
      <c r="C4166" s="199"/>
      <c r="D4166" s="201"/>
    </row>
    <row r="4167" spans="2:4" s="202" customFormat="1" x14ac:dyDescent="0.2">
      <c r="B4167" s="199"/>
      <c r="C4167" s="199"/>
      <c r="D4167" s="201"/>
    </row>
    <row r="4168" spans="2:4" s="202" customFormat="1" x14ac:dyDescent="0.2">
      <c r="B4168" s="199"/>
      <c r="C4168" s="199"/>
      <c r="D4168" s="201"/>
    </row>
    <row r="4169" spans="2:4" s="202" customFormat="1" x14ac:dyDescent="0.2">
      <c r="B4169" s="199"/>
      <c r="C4169" s="199"/>
      <c r="D4169" s="201"/>
    </row>
    <row r="4170" spans="2:4" s="202" customFormat="1" x14ac:dyDescent="0.2">
      <c r="B4170" s="199"/>
      <c r="C4170" s="199"/>
      <c r="D4170" s="201"/>
    </row>
    <row r="4171" spans="2:4" s="202" customFormat="1" x14ac:dyDescent="0.2">
      <c r="B4171" s="199"/>
      <c r="C4171" s="199"/>
      <c r="D4171" s="201"/>
    </row>
    <row r="4172" spans="2:4" s="202" customFormat="1" x14ac:dyDescent="0.2">
      <c r="B4172" s="199"/>
      <c r="C4172" s="199"/>
      <c r="D4172" s="201"/>
    </row>
    <row r="4173" spans="2:4" s="202" customFormat="1" x14ac:dyDescent="0.2">
      <c r="B4173" s="199"/>
      <c r="C4173" s="199"/>
      <c r="D4173" s="201"/>
    </row>
    <row r="4174" spans="2:4" s="202" customFormat="1" x14ac:dyDescent="0.2">
      <c r="B4174" s="199"/>
      <c r="C4174" s="199"/>
      <c r="D4174" s="201"/>
    </row>
    <row r="4175" spans="2:4" s="202" customFormat="1" x14ac:dyDescent="0.2">
      <c r="B4175" s="199"/>
      <c r="C4175" s="199"/>
      <c r="D4175" s="201"/>
    </row>
    <row r="4176" spans="2:4" s="202" customFormat="1" x14ac:dyDescent="0.2">
      <c r="B4176" s="199"/>
      <c r="C4176" s="199"/>
      <c r="D4176" s="201"/>
    </row>
    <row r="4177" spans="2:4" s="202" customFormat="1" x14ac:dyDescent="0.2">
      <c r="B4177" s="199"/>
      <c r="C4177" s="199"/>
      <c r="D4177" s="201"/>
    </row>
    <row r="4178" spans="2:4" s="202" customFormat="1" x14ac:dyDescent="0.2">
      <c r="B4178" s="199"/>
      <c r="C4178" s="199"/>
      <c r="D4178" s="201"/>
    </row>
    <row r="4179" spans="2:4" s="202" customFormat="1" x14ac:dyDescent="0.2">
      <c r="B4179" s="199"/>
      <c r="C4179" s="199"/>
      <c r="D4179" s="201"/>
    </row>
    <row r="4180" spans="2:4" s="202" customFormat="1" x14ac:dyDescent="0.2">
      <c r="B4180" s="199"/>
      <c r="C4180" s="199"/>
      <c r="D4180" s="201"/>
    </row>
    <row r="4181" spans="2:4" s="202" customFormat="1" x14ac:dyDescent="0.2">
      <c r="B4181" s="199"/>
      <c r="C4181" s="199"/>
      <c r="D4181" s="201"/>
    </row>
    <row r="4182" spans="2:4" s="202" customFormat="1" x14ac:dyDescent="0.2">
      <c r="B4182" s="199"/>
      <c r="C4182" s="199"/>
      <c r="D4182" s="201"/>
    </row>
    <row r="4183" spans="2:4" s="202" customFormat="1" x14ac:dyDescent="0.2">
      <c r="B4183" s="199"/>
      <c r="C4183" s="199"/>
      <c r="D4183" s="201"/>
    </row>
    <row r="4184" spans="2:4" s="202" customFormat="1" x14ac:dyDescent="0.2">
      <c r="B4184" s="199"/>
      <c r="C4184" s="199"/>
      <c r="D4184" s="201"/>
    </row>
    <row r="4185" spans="2:4" s="202" customFormat="1" x14ac:dyDescent="0.2">
      <c r="B4185" s="199"/>
      <c r="C4185" s="199"/>
      <c r="D4185" s="201"/>
    </row>
    <row r="4186" spans="2:4" s="202" customFormat="1" x14ac:dyDescent="0.2">
      <c r="B4186" s="199"/>
      <c r="C4186" s="199"/>
      <c r="D4186" s="201"/>
    </row>
    <row r="4187" spans="2:4" s="202" customFormat="1" x14ac:dyDescent="0.2">
      <c r="B4187" s="199"/>
      <c r="C4187" s="199"/>
      <c r="D4187" s="201"/>
    </row>
    <row r="4188" spans="2:4" s="202" customFormat="1" x14ac:dyDescent="0.2">
      <c r="B4188" s="199"/>
      <c r="C4188" s="199"/>
      <c r="D4188" s="201"/>
    </row>
    <row r="4189" spans="2:4" s="202" customFormat="1" x14ac:dyDescent="0.2">
      <c r="B4189" s="199"/>
      <c r="C4189" s="199"/>
      <c r="D4189" s="201"/>
    </row>
    <row r="4190" spans="2:4" s="202" customFormat="1" x14ac:dyDescent="0.2">
      <c r="B4190" s="199"/>
      <c r="C4190" s="199"/>
      <c r="D4190" s="201"/>
    </row>
    <row r="4191" spans="2:4" s="202" customFormat="1" x14ac:dyDescent="0.2">
      <c r="B4191" s="199"/>
      <c r="C4191" s="199"/>
      <c r="D4191" s="201"/>
    </row>
    <row r="4192" spans="2:4" s="202" customFormat="1" x14ac:dyDescent="0.2">
      <c r="B4192" s="199"/>
      <c r="C4192" s="199"/>
      <c r="D4192" s="201"/>
    </row>
    <row r="4193" spans="2:4" s="202" customFormat="1" x14ac:dyDescent="0.2">
      <c r="B4193" s="199"/>
      <c r="C4193" s="199"/>
      <c r="D4193" s="201"/>
    </row>
    <row r="4194" spans="2:4" s="202" customFormat="1" x14ac:dyDescent="0.2">
      <c r="B4194" s="199"/>
      <c r="C4194" s="199"/>
      <c r="D4194" s="201"/>
    </row>
    <row r="4195" spans="2:4" s="202" customFormat="1" x14ac:dyDescent="0.2">
      <c r="B4195" s="199"/>
      <c r="C4195" s="199"/>
      <c r="D4195" s="201"/>
    </row>
    <row r="4196" spans="2:4" s="202" customFormat="1" x14ac:dyDescent="0.2">
      <c r="B4196" s="199"/>
      <c r="C4196" s="199"/>
      <c r="D4196" s="201"/>
    </row>
    <row r="4197" spans="2:4" s="202" customFormat="1" x14ac:dyDescent="0.2">
      <c r="B4197" s="199"/>
      <c r="C4197" s="199"/>
      <c r="D4197" s="201"/>
    </row>
    <row r="4198" spans="2:4" s="202" customFormat="1" x14ac:dyDescent="0.2">
      <c r="B4198" s="199"/>
      <c r="C4198" s="199"/>
      <c r="D4198" s="201"/>
    </row>
    <row r="4199" spans="2:4" s="202" customFormat="1" x14ac:dyDescent="0.2">
      <c r="B4199" s="199"/>
      <c r="C4199" s="199"/>
      <c r="D4199" s="201"/>
    </row>
    <row r="4200" spans="2:4" s="202" customFormat="1" x14ac:dyDescent="0.2">
      <c r="B4200" s="199"/>
      <c r="C4200" s="199"/>
      <c r="D4200" s="201"/>
    </row>
    <row r="4201" spans="2:4" s="202" customFormat="1" x14ac:dyDescent="0.2">
      <c r="B4201" s="199"/>
      <c r="C4201" s="199"/>
      <c r="D4201" s="201"/>
    </row>
    <row r="4202" spans="2:4" s="202" customFormat="1" x14ac:dyDescent="0.2">
      <c r="B4202" s="199"/>
      <c r="C4202" s="199"/>
      <c r="D4202" s="201"/>
    </row>
    <row r="4203" spans="2:4" s="202" customFormat="1" x14ac:dyDescent="0.2">
      <c r="B4203" s="199"/>
      <c r="C4203" s="199"/>
      <c r="D4203" s="201"/>
    </row>
    <row r="4204" spans="2:4" s="202" customFormat="1" x14ac:dyDescent="0.2">
      <c r="B4204" s="199"/>
      <c r="C4204" s="199"/>
      <c r="D4204" s="201"/>
    </row>
    <row r="4205" spans="2:4" s="202" customFormat="1" x14ac:dyDescent="0.2">
      <c r="B4205" s="199"/>
      <c r="C4205" s="199"/>
      <c r="D4205" s="201"/>
    </row>
    <row r="4206" spans="2:4" s="202" customFormat="1" x14ac:dyDescent="0.2">
      <c r="B4206" s="199"/>
      <c r="C4206" s="199"/>
      <c r="D4206" s="201"/>
    </row>
    <row r="4207" spans="2:4" s="202" customFormat="1" x14ac:dyDescent="0.2">
      <c r="B4207" s="199"/>
      <c r="C4207" s="199"/>
      <c r="D4207" s="201"/>
    </row>
    <row r="4208" spans="2:4" s="202" customFormat="1" x14ac:dyDescent="0.2">
      <c r="B4208" s="199"/>
      <c r="C4208" s="199"/>
      <c r="D4208" s="201"/>
    </row>
    <row r="4209" spans="2:4" s="202" customFormat="1" x14ac:dyDescent="0.2">
      <c r="B4209" s="199"/>
      <c r="C4209" s="199"/>
      <c r="D4209" s="201"/>
    </row>
    <row r="4210" spans="2:4" s="202" customFormat="1" x14ac:dyDescent="0.2">
      <c r="B4210" s="199"/>
      <c r="C4210" s="199"/>
      <c r="D4210" s="201"/>
    </row>
    <row r="4211" spans="2:4" s="202" customFormat="1" x14ac:dyDescent="0.2">
      <c r="B4211" s="199"/>
      <c r="C4211" s="199"/>
      <c r="D4211" s="201"/>
    </row>
    <row r="4212" spans="2:4" s="202" customFormat="1" x14ac:dyDescent="0.2">
      <c r="B4212" s="199"/>
      <c r="C4212" s="199"/>
      <c r="D4212" s="201"/>
    </row>
    <row r="4213" spans="2:4" s="202" customFormat="1" x14ac:dyDescent="0.2">
      <c r="B4213" s="199"/>
      <c r="C4213" s="199"/>
      <c r="D4213" s="201"/>
    </row>
    <row r="4214" spans="2:4" s="202" customFormat="1" x14ac:dyDescent="0.2">
      <c r="B4214" s="199"/>
      <c r="C4214" s="199"/>
      <c r="D4214" s="201"/>
    </row>
    <row r="4215" spans="2:4" s="202" customFormat="1" x14ac:dyDescent="0.2">
      <c r="B4215" s="199"/>
      <c r="C4215" s="199"/>
      <c r="D4215" s="201"/>
    </row>
    <row r="4216" spans="2:4" s="202" customFormat="1" x14ac:dyDescent="0.2">
      <c r="B4216" s="199"/>
      <c r="C4216" s="199"/>
      <c r="D4216" s="201"/>
    </row>
    <row r="4217" spans="2:4" s="202" customFormat="1" x14ac:dyDescent="0.2">
      <c r="B4217" s="199"/>
      <c r="C4217" s="199"/>
      <c r="D4217" s="201"/>
    </row>
    <row r="4218" spans="2:4" s="202" customFormat="1" x14ac:dyDescent="0.2">
      <c r="B4218" s="199"/>
      <c r="C4218" s="199"/>
      <c r="D4218" s="201"/>
    </row>
    <row r="4219" spans="2:4" s="202" customFormat="1" x14ac:dyDescent="0.2">
      <c r="B4219" s="199"/>
      <c r="C4219" s="199"/>
      <c r="D4219" s="201"/>
    </row>
    <row r="4220" spans="2:4" s="202" customFormat="1" x14ac:dyDescent="0.2">
      <c r="B4220" s="199"/>
      <c r="C4220" s="199"/>
      <c r="D4220" s="201"/>
    </row>
    <row r="4221" spans="2:4" s="202" customFormat="1" x14ac:dyDescent="0.2">
      <c r="B4221" s="199"/>
      <c r="C4221" s="199"/>
      <c r="D4221" s="201"/>
    </row>
    <row r="4222" spans="2:4" s="202" customFormat="1" x14ac:dyDescent="0.2">
      <c r="B4222" s="199"/>
      <c r="C4222" s="199"/>
      <c r="D4222" s="201"/>
    </row>
    <row r="4223" spans="2:4" s="202" customFormat="1" x14ac:dyDescent="0.2">
      <c r="B4223" s="199"/>
      <c r="C4223" s="199"/>
      <c r="D4223" s="201"/>
    </row>
    <row r="4224" spans="2:4" s="202" customFormat="1" x14ac:dyDescent="0.2">
      <c r="B4224" s="199"/>
      <c r="C4224" s="199"/>
      <c r="D4224" s="201"/>
    </row>
    <row r="4225" spans="2:4" s="202" customFormat="1" x14ac:dyDescent="0.2">
      <c r="B4225" s="199"/>
      <c r="C4225" s="199"/>
      <c r="D4225" s="201"/>
    </row>
    <row r="4226" spans="2:4" s="202" customFormat="1" x14ac:dyDescent="0.2">
      <c r="B4226" s="199"/>
      <c r="C4226" s="199"/>
      <c r="D4226" s="201"/>
    </row>
    <row r="4227" spans="2:4" s="202" customFormat="1" x14ac:dyDescent="0.2">
      <c r="B4227" s="199"/>
      <c r="C4227" s="199"/>
      <c r="D4227" s="201"/>
    </row>
    <row r="4228" spans="2:4" s="202" customFormat="1" x14ac:dyDescent="0.2">
      <c r="B4228" s="199"/>
      <c r="C4228" s="199"/>
      <c r="D4228" s="201"/>
    </row>
    <row r="4229" spans="2:4" s="202" customFormat="1" x14ac:dyDescent="0.2">
      <c r="B4229" s="199"/>
      <c r="C4229" s="199"/>
      <c r="D4229" s="201"/>
    </row>
    <row r="4230" spans="2:4" s="202" customFormat="1" x14ac:dyDescent="0.2">
      <c r="B4230" s="199"/>
      <c r="C4230" s="199"/>
      <c r="D4230" s="201"/>
    </row>
    <row r="4231" spans="2:4" s="202" customFormat="1" x14ac:dyDescent="0.2">
      <c r="B4231" s="199"/>
      <c r="C4231" s="199"/>
      <c r="D4231" s="201"/>
    </row>
    <row r="4232" spans="2:4" s="202" customFormat="1" x14ac:dyDescent="0.2">
      <c r="B4232" s="199"/>
      <c r="C4232" s="199"/>
      <c r="D4232" s="201"/>
    </row>
    <row r="4233" spans="2:4" s="202" customFormat="1" x14ac:dyDescent="0.2">
      <c r="B4233" s="199"/>
      <c r="C4233" s="199"/>
      <c r="D4233" s="201"/>
    </row>
    <row r="4234" spans="2:4" s="202" customFormat="1" x14ac:dyDescent="0.2">
      <c r="B4234" s="199"/>
      <c r="C4234" s="199"/>
      <c r="D4234" s="201"/>
    </row>
    <row r="4235" spans="2:4" s="202" customFormat="1" x14ac:dyDescent="0.2">
      <c r="B4235" s="199"/>
      <c r="C4235" s="199"/>
      <c r="D4235" s="201"/>
    </row>
    <row r="4236" spans="2:4" s="202" customFormat="1" x14ac:dyDescent="0.2">
      <c r="B4236" s="199"/>
      <c r="C4236" s="199"/>
      <c r="D4236" s="201"/>
    </row>
    <row r="4237" spans="2:4" s="202" customFormat="1" x14ac:dyDescent="0.2">
      <c r="B4237" s="199"/>
      <c r="C4237" s="199"/>
      <c r="D4237" s="201"/>
    </row>
    <row r="4238" spans="2:4" s="202" customFormat="1" x14ac:dyDescent="0.2">
      <c r="B4238" s="199"/>
      <c r="C4238" s="199"/>
      <c r="D4238" s="201"/>
    </row>
    <row r="4239" spans="2:4" s="202" customFormat="1" x14ac:dyDescent="0.2">
      <c r="B4239" s="199"/>
      <c r="C4239" s="199"/>
      <c r="D4239" s="201"/>
    </row>
    <row r="4240" spans="2:4" s="202" customFormat="1" x14ac:dyDescent="0.2">
      <c r="B4240" s="199"/>
      <c r="C4240" s="199"/>
      <c r="D4240" s="201"/>
    </row>
    <row r="4241" spans="2:4" s="202" customFormat="1" x14ac:dyDescent="0.2">
      <c r="B4241" s="199"/>
      <c r="C4241" s="199"/>
      <c r="D4241" s="201"/>
    </row>
    <row r="4242" spans="2:4" s="202" customFormat="1" x14ac:dyDescent="0.2">
      <c r="B4242" s="199"/>
      <c r="C4242" s="199"/>
      <c r="D4242" s="201"/>
    </row>
    <row r="4243" spans="2:4" s="202" customFormat="1" x14ac:dyDescent="0.2">
      <c r="B4243" s="199"/>
      <c r="C4243" s="199"/>
      <c r="D4243" s="201"/>
    </row>
    <row r="4244" spans="2:4" s="202" customFormat="1" x14ac:dyDescent="0.2">
      <c r="B4244" s="199"/>
      <c r="C4244" s="199"/>
      <c r="D4244" s="201"/>
    </row>
    <row r="4245" spans="2:4" s="202" customFormat="1" x14ac:dyDescent="0.2">
      <c r="B4245" s="199"/>
      <c r="C4245" s="199"/>
      <c r="D4245" s="201"/>
    </row>
    <row r="4246" spans="2:4" s="202" customFormat="1" x14ac:dyDescent="0.2">
      <c r="B4246" s="199"/>
      <c r="C4246" s="199"/>
      <c r="D4246" s="201"/>
    </row>
    <row r="4247" spans="2:4" s="202" customFormat="1" x14ac:dyDescent="0.2">
      <c r="B4247" s="199"/>
      <c r="C4247" s="199"/>
      <c r="D4247" s="201"/>
    </row>
    <row r="4248" spans="2:4" s="202" customFormat="1" x14ac:dyDescent="0.2">
      <c r="B4248" s="199"/>
      <c r="C4248" s="199"/>
      <c r="D4248" s="201"/>
    </row>
    <row r="4249" spans="2:4" s="202" customFormat="1" x14ac:dyDescent="0.2">
      <c r="B4249" s="199"/>
      <c r="C4249" s="199"/>
      <c r="D4249" s="201"/>
    </row>
    <row r="4250" spans="2:4" s="202" customFormat="1" x14ac:dyDescent="0.2">
      <c r="B4250" s="199"/>
      <c r="C4250" s="199"/>
      <c r="D4250" s="201"/>
    </row>
    <row r="4251" spans="2:4" s="202" customFormat="1" x14ac:dyDescent="0.2">
      <c r="B4251" s="199"/>
      <c r="C4251" s="199"/>
      <c r="D4251" s="201"/>
    </row>
    <row r="4252" spans="2:4" s="202" customFormat="1" x14ac:dyDescent="0.2">
      <c r="B4252" s="199"/>
      <c r="C4252" s="199"/>
      <c r="D4252" s="201"/>
    </row>
    <row r="4253" spans="2:4" s="202" customFormat="1" x14ac:dyDescent="0.2">
      <c r="B4253" s="199"/>
      <c r="C4253" s="199"/>
      <c r="D4253" s="201"/>
    </row>
    <row r="4254" spans="2:4" s="202" customFormat="1" x14ac:dyDescent="0.2">
      <c r="B4254" s="199"/>
      <c r="C4254" s="199"/>
      <c r="D4254" s="201"/>
    </row>
    <row r="4255" spans="2:4" s="202" customFormat="1" x14ac:dyDescent="0.2">
      <c r="B4255" s="199"/>
      <c r="C4255" s="199"/>
      <c r="D4255" s="201"/>
    </row>
    <row r="4256" spans="2:4" s="202" customFormat="1" x14ac:dyDescent="0.2">
      <c r="B4256" s="199"/>
      <c r="C4256" s="199"/>
      <c r="D4256" s="201"/>
    </row>
    <row r="4257" spans="2:4" s="202" customFormat="1" x14ac:dyDescent="0.2">
      <c r="B4257" s="199"/>
      <c r="C4257" s="199"/>
      <c r="D4257" s="201"/>
    </row>
    <row r="4258" spans="2:4" s="202" customFormat="1" x14ac:dyDescent="0.2">
      <c r="B4258" s="199"/>
      <c r="C4258" s="199"/>
      <c r="D4258" s="201"/>
    </row>
    <row r="4259" spans="2:4" s="202" customFormat="1" x14ac:dyDescent="0.2">
      <c r="B4259" s="199"/>
      <c r="C4259" s="199"/>
      <c r="D4259" s="201"/>
    </row>
    <row r="4260" spans="2:4" s="202" customFormat="1" x14ac:dyDescent="0.2">
      <c r="B4260" s="199"/>
      <c r="C4260" s="199"/>
      <c r="D4260" s="201"/>
    </row>
    <row r="4261" spans="2:4" s="202" customFormat="1" x14ac:dyDescent="0.2">
      <c r="B4261" s="199"/>
      <c r="C4261" s="199"/>
      <c r="D4261" s="201"/>
    </row>
    <row r="4262" spans="2:4" s="202" customFormat="1" x14ac:dyDescent="0.2">
      <c r="B4262" s="199"/>
      <c r="C4262" s="199"/>
      <c r="D4262" s="201"/>
    </row>
    <row r="4263" spans="2:4" s="202" customFormat="1" x14ac:dyDescent="0.2">
      <c r="B4263" s="199"/>
      <c r="C4263" s="199"/>
      <c r="D4263" s="201"/>
    </row>
    <row r="4264" spans="2:4" s="202" customFormat="1" x14ac:dyDescent="0.2">
      <c r="B4264" s="199"/>
      <c r="C4264" s="199"/>
      <c r="D4264" s="201"/>
    </row>
    <row r="4265" spans="2:4" s="202" customFormat="1" x14ac:dyDescent="0.2">
      <c r="B4265" s="199"/>
      <c r="C4265" s="199"/>
      <c r="D4265" s="201"/>
    </row>
    <row r="4266" spans="2:4" s="202" customFormat="1" x14ac:dyDescent="0.2">
      <c r="B4266" s="199"/>
      <c r="C4266" s="199"/>
      <c r="D4266" s="201"/>
    </row>
    <row r="4267" spans="2:4" s="202" customFormat="1" x14ac:dyDescent="0.2">
      <c r="B4267" s="199"/>
      <c r="C4267" s="199"/>
      <c r="D4267" s="201"/>
    </row>
    <row r="4268" spans="2:4" s="202" customFormat="1" x14ac:dyDescent="0.2">
      <c r="B4268" s="199"/>
      <c r="C4268" s="199"/>
      <c r="D4268" s="201"/>
    </row>
    <row r="4269" spans="2:4" s="202" customFormat="1" x14ac:dyDescent="0.2">
      <c r="B4269" s="199"/>
      <c r="C4269" s="199"/>
      <c r="D4269" s="201"/>
    </row>
    <row r="4270" spans="2:4" s="202" customFormat="1" x14ac:dyDescent="0.2">
      <c r="B4270" s="199"/>
      <c r="C4270" s="199"/>
      <c r="D4270" s="201"/>
    </row>
    <row r="4271" spans="2:4" s="202" customFormat="1" x14ac:dyDescent="0.2">
      <c r="B4271" s="199"/>
      <c r="C4271" s="199"/>
      <c r="D4271" s="201"/>
    </row>
    <row r="4272" spans="2:4" s="202" customFormat="1" x14ac:dyDescent="0.2">
      <c r="B4272" s="199"/>
      <c r="C4272" s="199"/>
      <c r="D4272" s="201"/>
    </row>
    <row r="4273" spans="2:4" s="202" customFormat="1" x14ac:dyDescent="0.2">
      <c r="B4273" s="199"/>
      <c r="C4273" s="199"/>
      <c r="D4273" s="201"/>
    </row>
    <row r="4274" spans="2:4" s="202" customFormat="1" x14ac:dyDescent="0.2">
      <c r="B4274" s="199"/>
      <c r="C4274" s="199"/>
      <c r="D4274" s="201"/>
    </row>
    <row r="4275" spans="2:4" s="202" customFormat="1" x14ac:dyDescent="0.2">
      <c r="B4275" s="199"/>
      <c r="C4275" s="199"/>
      <c r="D4275" s="201"/>
    </row>
    <row r="4276" spans="2:4" s="202" customFormat="1" x14ac:dyDescent="0.2">
      <c r="B4276" s="199"/>
      <c r="C4276" s="199"/>
      <c r="D4276" s="201"/>
    </row>
    <row r="4277" spans="2:4" s="202" customFormat="1" x14ac:dyDescent="0.2">
      <c r="B4277" s="199"/>
      <c r="C4277" s="199"/>
      <c r="D4277" s="201"/>
    </row>
    <row r="4278" spans="2:4" s="202" customFormat="1" x14ac:dyDescent="0.2">
      <c r="B4278" s="199"/>
      <c r="C4278" s="199"/>
      <c r="D4278" s="201"/>
    </row>
    <row r="4279" spans="2:4" s="202" customFormat="1" x14ac:dyDescent="0.2">
      <c r="B4279" s="199"/>
      <c r="C4279" s="199"/>
      <c r="D4279" s="201"/>
    </row>
    <row r="4280" spans="2:4" s="202" customFormat="1" x14ac:dyDescent="0.2">
      <c r="B4280" s="199"/>
      <c r="C4280" s="199"/>
      <c r="D4280" s="201"/>
    </row>
    <row r="4281" spans="2:4" s="202" customFormat="1" x14ac:dyDescent="0.2">
      <c r="B4281" s="199"/>
      <c r="C4281" s="199"/>
      <c r="D4281" s="201"/>
    </row>
    <row r="4282" spans="2:4" s="202" customFormat="1" x14ac:dyDescent="0.2">
      <c r="B4282" s="199"/>
      <c r="C4282" s="199"/>
      <c r="D4282" s="201"/>
    </row>
    <row r="4283" spans="2:4" s="202" customFormat="1" x14ac:dyDescent="0.2">
      <c r="B4283" s="199"/>
      <c r="C4283" s="199"/>
      <c r="D4283" s="201"/>
    </row>
    <row r="4284" spans="2:4" s="202" customFormat="1" x14ac:dyDescent="0.2">
      <c r="B4284" s="199"/>
      <c r="C4284" s="199"/>
      <c r="D4284" s="201"/>
    </row>
    <row r="4285" spans="2:4" s="202" customFormat="1" x14ac:dyDescent="0.2">
      <c r="B4285" s="199"/>
      <c r="C4285" s="199"/>
      <c r="D4285" s="201"/>
    </row>
    <row r="4286" spans="2:4" s="202" customFormat="1" x14ac:dyDescent="0.2">
      <c r="B4286" s="199"/>
      <c r="C4286" s="199"/>
      <c r="D4286" s="201"/>
    </row>
    <row r="4287" spans="2:4" s="202" customFormat="1" x14ac:dyDescent="0.2">
      <c r="B4287" s="199"/>
      <c r="C4287" s="199"/>
      <c r="D4287" s="201"/>
    </row>
    <row r="4288" spans="2:4" s="202" customFormat="1" x14ac:dyDescent="0.2">
      <c r="B4288" s="199"/>
      <c r="C4288" s="199"/>
      <c r="D4288" s="201"/>
    </row>
    <row r="4289" spans="2:4" s="202" customFormat="1" x14ac:dyDescent="0.2">
      <c r="B4289" s="199"/>
      <c r="C4289" s="199"/>
      <c r="D4289" s="201"/>
    </row>
    <row r="4290" spans="2:4" s="202" customFormat="1" x14ac:dyDescent="0.2">
      <c r="B4290" s="199"/>
      <c r="C4290" s="199"/>
      <c r="D4290" s="201"/>
    </row>
    <row r="4291" spans="2:4" s="202" customFormat="1" x14ac:dyDescent="0.2">
      <c r="B4291" s="199"/>
      <c r="C4291" s="199"/>
      <c r="D4291" s="201"/>
    </row>
    <row r="4292" spans="2:4" s="202" customFormat="1" x14ac:dyDescent="0.2">
      <c r="B4292" s="199"/>
      <c r="C4292" s="199"/>
      <c r="D4292" s="201"/>
    </row>
    <row r="4293" spans="2:4" s="202" customFormat="1" x14ac:dyDescent="0.2">
      <c r="B4293" s="199"/>
      <c r="C4293" s="199"/>
      <c r="D4293" s="201"/>
    </row>
    <row r="4294" spans="2:4" s="202" customFormat="1" x14ac:dyDescent="0.2">
      <c r="B4294" s="199"/>
      <c r="C4294" s="199"/>
      <c r="D4294" s="201"/>
    </row>
    <row r="4295" spans="2:4" s="202" customFormat="1" x14ac:dyDescent="0.2">
      <c r="B4295" s="199"/>
      <c r="C4295" s="199"/>
      <c r="D4295" s="201"/>
    </row>
    <row r="4296" spans="2:4" s="202" customFormat="1" x14ac:dyDescent="0.2">
      <c r="B4296" s="199"/>
      <c r="C4296" s="199"/>
      <c r="D4296" s="201"/>
    </row>
    <row r="4297" spans="2:4" s="202" customFormat="1" x14ac:dyDescent="0.2">
      <c r="B4297" s="199"/>
      <c r="C4297" s="199"/>
      <c r="D4297" s="201"/>
    </row>
    <row r="4298" spans="2:4" s="202" customFormat="1" x14ac:dyDescent="0.2">
      <c r="B4298" s="199"/>
      <c r="C4298" s="199"/>
      <c r="D4298" s="201"/>
    </row>
    <row r="4299" spans="2:4" s="202" customFormat="1" x14ac:dyDescent="0.2">
      <c r="B4299" s="199"/>
      <c r="C4299" s="199"/>
      <c r="D4299" s="201"/>
    </row>
    <row r="4300" spans="2:4" s="202" customFormat="1" x14ac:dyDescent="0.2">
      <c r="B4300" s="199"/>
      <c r="C4300" s="199"/>
      <c r="D4300" s="201"/>
    </row>
    <row r="4301" spans="2:4" s="202" customFormat="1" x14ac:dyDescent="0.2">
      <c r="B4301" s="199"/>
      <c r="C4301" s="199"/>
      <c r="D4301" s="201"/>
    </row>
    <row r="4302" spans="2:4" s="202" customFormat="1" x14ac:dyDescent="0.2">
      <c r="B4302" s="199"/>
      <c r="C4302" s="199"/>
      <c r="D4302" s="201"/>
    </row>
    <row r="4303" spans="2:4" s="202" customFormat="1" x14ac:dyDescent="0.2">
      <c r="B4303" s="199"/>
      <c r="C4303" s="199"/>
      <c r="D4303" s="201"/>
    </row>
    <row r="4304" spans="2:4" s="202" customFormat="1" x14ac:dyDescent="0.2">
      <c r="B4304" s="199"/>
      <c r="C4304" s="199"/>
      <c r="D4304" s="201"/>
    </row>
    <row r="4305" spans="2:4" s="202" customFormat="1" x14ac:dyDescent="0.2">
      <c r="B4305" s="199"/>
      <c r="C4305" s="199"/>
      <c r="D4305" s="201"/>
    </row>
    <row r="4306" spans="2:4" s="202" customFormat="1" x14ac:dyDescent="0.2">
      <c r="B4306" s="199"/>
      <c r="C4306" s="199"/>
      <c r="D4306" s="201"/>
    </row>
    <row r="4307" spans="2:4" s="202" customFormat="1" x14ac:dyDescent="0.2">
      <c r="B4307" s="199"/>
      <c r="C4307" s="199"/>
      <c r="D4307" s="201"/>
    </row>
    <row r="4308" spans="2:4" s="202" customFormat="1" x14ac:dyDescent="0.2">
      <c r="B4308" s="199"/>
      <c r="C4308" s="199"/>
      <c r="D4308" s="201"/>
    </row>
    <row r="4309" spans="2:4" s="202" customFormat="1" x14ac:dyDescent="0.2">
      <c r="B4309" s="199"/>
      <c r="C4309" s="199"/>
      <c r="D4309" s="201"/>
    </row>
    <row r="4310" spans="2:4" s="202" customFormat="1" x14ac:dyDescent="0.2">
      <c r="B4310" s="199"/>
      <c r="C4310" s="199"/>
      <c r="D4310" s="201"/>
    </row>
    <row r="4311" spans="2:4" s="202" customFormat="1" x14ac:dyDescent="0.2">
      <c r="B4311" s="199"/>
      <c r="C4311" s="199"/>
      <c r="D4311" s="201"/>
    </row>
    <row r="4312" spans="2:4" s="202" customFormat="1" x14ac:dyDescent="0.2">
      <c r="B4312" s="199"/>
      <c r="C4312" s="199"/>
      <c r="D4312" s="201"/>
    </row>
    <row r="4313" spans="2:4" s="202" customFormat="1" x14ac:dyDescent="0.2">
      <c r="B4313" s="199"/>
      <c r="C4313" s="199"/>
      <c r="D4313" s="201"/>
    </row>
    <row r="4314" spans="2:4" s="202" customFormat="1" x14ac:dyDescent="0.2">
      <c r="B4314" s="199"/>
      <c r="C4314" s="199"/>
      <c r="D4314" s="201"/>
    </row>
    <row r="4315" spans="2:4" s="202" customFormat="1" x14ac:dyDescent="0.2">
      <c r="B4315" s="199"/>
      <c r="C4315" s="199"/>
      <c r="D4315" s="201"/>
    </row>
    <row r="4316" spans="2:4" s="202" customFormat="1" x14ac:dyDescent="0.2">
      <c r="B4316" s="199"/>
      <c r="C4316" s="199"/>
      <c r="D4316" s="201"/>
    </row>
    <row r="4317" spans="2:4" s="202" customFormat="1" x14ac:dyDescent="0.2">
      <c r="B4317" s="199"/>
      <c r="C4317" s="199"/>
      <c r="D4317" s="201"/>
    </row>
    <row r="4318" spans="2:4" s="202" customFormat="1" x14ac:dyDescent="0.2">
      <c r="B4318" s="199"/>
      <c r="C4318" s="199"/>
      <c r="D4318" s="201"/>
    </row>
    <row r="4319" spans="2:4" s="202" customFormat="1" x14ac:dyDescent="0.2">
      <c r="B4319" s="199"/>
      <c r="C4319" s="199"/>
      <c r="D4319" s="201"/>
    </row>
    <row r="4320" spans="2:4" s="202" customFormat="1" x14ac:dyDescent="0.2">
      <c r="B4320" s="199"/>
      <c r="C4320" s="199"/>
      <c r="D4320" s="201"/>
    </row>
    <row r="4321" spans="2:4" s="202" customFormat="1" x14ac:dyDescent="0.2">
      <c r="B4321" s="199"/>
      <c r="C4321" s="199"/>
      <c r="D4321" s="201"/>
    </row>
    <row r="4322" spans="2:4" s="202" customFormat="1" x14ac:dyDescent="0.2">
      <c r="B4322" s="199"/>
      <c r="C4322" s="199"/>
      <c r="D4322" s="201"/>
    </row>
    <row r="4323" spans="2:4" s="202" customFormat="1" x14ac:dyDescent="0.2">
      <c r="B4323" s="199"/>
      <c r="C4323" s="199"/>
      <c r="D4323" s="201"/>
    </row>
    <row r="4324" spans="2:4" s="202" customFormat="1" x14ac:dyDescent="0.2">
      <c r="B4324" s="199"/>
      <c r="C4324" s="199"/>
      <c r="D4324" s="201"/>
    </row>
    <row r="4325" spans="2:4" s="202" customFormat="1" x14ac:dyDescent="0.2">
      <c r="B4325" s="199"/>
      <c r="C4325" s="199"/>
      <c r="D4325" s="201"/>
    </row>
    <row r="4326" spans="2:4" s="202" customFormat="1" x14ac:dyDescent="0.2">
      <c r="B4326" s="199"/>
      <c r="C4326" s="199"/>
      <c r="D4326" s="201"/>
    </row>
    <row r="4327" spans="2:4" s="202" customFormat="1" x14ac:dyDescent="0.2">
      <c r="B4327" s="199"/>
      <c r="C4327" s="199"/>
      <c r="D4327" s="201"/>
    </row>
    <row r="4328" spans="2:4" s="202" customFormat="1" x14ac:dyDescent="0.2">
      <c r="B4328" s="199"/>
      <c r="C4328" s="199"/>
      <c r="D4328" s="201"/>
    </row>
    <row r="4329" spans="2:4" s="202" customFormat="1" x14ac:dyDescent="0.2">
      <c r="B4329" s="199"/>
      <c r="C4329" s="199"/>
      <c r="D4329" s="201"/>
    </row>
    <row r="4330" spans="2:4" s="202" customFormat="1" x14ac:dyDescent="0.2">
      <c r="B4330" s="199"/>
      <c r="C4330" s="199"/>
      <c r="D4330" s="201"/>
    </row>
    <row r="4331" spans="2:4" s="202" customFormat="1" x14ac:dyDescent="0.2">
      <c r="B4331" s="199"/>
      <c r="C4331" s="199"/>
      <c r="D4331" s="201"/>
    </row>
    <row r="4332" spans="2:4" s="202" customFormat="1" x14ac:dyDescent="0.2">
      <c r="B4332" s="199"/>
      <c r="C4332" s="199"/>
      <c r="D4332" s="201"/>
    </row>
    <row r="4333" spans="2:4" s="202" customFormat="1" x14ac:dyDescent="0.2">
      <c r="B4333" s="199"/>
      <c r="C4333" s="199"/>
      <c r="D4333" s="201"/>
    </row>
    <row r="4334" spans="2:4" s="202" customFormat="1" x14ac:dyDescent="0.2">
      <c r="B4334" s="199"/>
      <c r="C4334" s="199"/>
      <c r="D4334" s="201"/>
    </row>
    <row r="4335" spans="2:4" s="202" customFormat="1" x14ac:dyDescent="0.2">
      <c r="B4335" s="199"/>
      <c r="C4335" s="199"/>
      <c r="D4335" s="201"/>
    </row>
    <row r="4336" spans="2:4" s="202" customFormat="1" x14ac:dyDescent="0.2">
      <c r="B4336" s="199"/>
      <c r="C4336" s="199"/>
      <c r="D4336" s="201"/>
    </row>
    <row r="4337" spans="2:4" s="202" customFormat="1" x14ac:dyDescent="0.2">
      <c r="B4337" s="199"/>
      <c r="C4337" s="199"/>
      <c r="D4337" s="201"/>
    </row>
    <row r="4338" spans="2:4" s="202" customFormat="1" x14ac:dyDescent="0.2">
      <c r="B4338" s="199"/>
      <c r="C4338" s="199"/>
      <c r="D4338" s="201"/>
    </row>
    <row r="4339" spans="2:4" s="202" customFormat="1" x14ac:dyDescent="0.2">
      <c r="B4339" s="199"/>
      <c r="C4339" s="199"/>
      <c r="D4339" s="201"/>
    </row>
    <row r="4340" spans="2:4" s="202" customFormat="1" x14ac:dyDescent="0.2">
      <c r="B4340" s="199"/>
      <c r="C4340" s="199"/>
      <c r="D4340" s="201"/>
    </row>
    <row r="4341" spans="2:4" s="202" customFormat="1" x14ac:dyDescent="0.2">
      <c r="B4341" s="199"/>
      <c r="C4341" s="199"/>
      <c r="D4341" s="201"/>
    </row>
    <row r="4342" spans="2:4" s="202" customFormat="1" x14ac:dyDescent="0.2">
      <c r="B4342" s="199"/>
      <c r="C4342" s="199"/>
      <c r="D4342" s="201"/>
    </row>
    <row r="4343" spans="2:4" s="202" customFormat="1" x14ac:dyDescent="0.2">
      <c r="B4343" s="199"/>
      <c r="C4343" s="199"/>
      <c r="D4343" s="201"/>
    </row>
    <row r="4344" spans="2:4" s="202" customFormat="1" x14ac:dyDescent="0.2">
      <c r="B4344" s="199"/>
      <c r="C4344" s="199"/>
      <c r="D4344" s="201"/>
    </row>
    <row r="4345" spans="2:4" s="202" customFormat="1" x14ac:dyDescent="0.2">
      <c r="B4345" s="199"/>
      <c r="C4345" s="199"/>
      <c r="D4345" s="201"/>
    </row>
    <row r="4346" spans="2:4" s="202" customFormat="1" x14ac:dyDescent="0.2">
      <c r="B4346" s="199"/>
      <c r="C4346" s="199"/>
      <c r="D4346" s="201"/>
    </row>
    <row r="4347" spans="2:4" s="202" customFormat="1" x14ac:dyDescent="0.2">
      <c r="B4347" s="199"/>
      <c r="C4347" s="199"/>
      <c r="D4347" s="201"/>
    </row>
    <row r="4348" spans="2:4" s="202" customFormat="1" x14ac:dyDescent="0.2">
      <c r="B4348" s="199"/>
      <c r="C4348" s="199"/>
      <c r="D4348" s="201"/>
    </row>
    <row r="4349" spans="2:4" s="202" customFormat="1" x14ac:dyDescent="0.2">
      <c r="B4349" s="199"/>
      <c r="C4349" s="199"/>
      <c r="D4349" s="201"/>
    </row>
    <row r="4350" spans="2:4" s="202" customFormat="1" x14ac:dyDescent="0.2">
      <c r="B4350" s="199"/>
      <c r="C4350" s="199"/>
      <c r="D4350" s="201"/>
    </row>
    <row r="4351" spans="2:4" s="202" customFormat="1" x14ac:dyDescent="0.2">
      <c r="B4351" s="199"/>
      <c r="C4351" s="199"/>
      <c r="D4351" s="201"/>
    </row>
    <row r="4352" spans="2:4" s="202" customFormat="1" x14ac:dyDescent="0.2">
      <c r="B4352" s="199"/>
      <c r="C4352" s="199"/>
      <c r="D4352" s="201"/>
    </row>
    <row r="4353" spans="2:4" s="202" customFormat="1" x14ac:dyDescent="0.2">
      <c r="B4353" s="199"/>
      <c r="C4353" s="199"/>
      <c r="D4353" s="201"/>
    </row>
    <row r="4354" spans="2:4" s="202" customFormat="1" x14ac:dyDescent="0.2">
      <c r="B4354" s="199"/>
      <c r="C4354" s="199"/>
      <c r="D4354" s="201"/>
    </row>
    <row r="4355" spans="2:4" s="202" customFormat="1" x14ac:dyDescent="0.2">
      <c r="B4355" s="199"/>
      <c r="C4355" s="199"/>
      <c r="D4355" s="201"/>
    </row>
    <row r="4356" spans="2:4" s="202" customFormat="1" x14ac:dyDescent="0.2">
      <c r="B4356" s="199"/>
      <c r="C4356" s="199"/>
      <c r="D4356" s="201"/>
    </row>
    <row r="4357" spans="2:4" s="202" customFormat="1" x14ac:dyDescent="0.2">
      <c r="B4357" s="199"/>
      <c r="C4357" s="199"/>
      <c r="D4357" s="201"/>
    </row>
    <row r="4358" spans="2:4" s="202" customFormat="1" x14ac:dyDescent="0.2">
      <c r="B4358" s="199"/>
      <c r="C4358" s="199"/>
      <c r="D4358" s="201"/>
    </row>
    <row r="4359" spans="2:4" s="202" customFormat="1" x14ac:dyDescent="0.2">
      <c r="B4359" s="199"/>
      <c r="C4359" s="199"/>
      <c r="D4359" s="201"/>
    </row>
    <row r="4360" spans="2:4" s="202" customFormat="1" x14ac:dyDescent="0.2">
      <c r="B4360" s="199"/>
      <c r="C4360" s="199"/>
      <c r="D4360" s="201"/>
    </row>
    <row r="4361" spans="2:4" s="202" customFormat="1" x14ac:dyDescent="0.2">
      <c r="B4361" s="199"/>
      <c r="C4361" s="199"/>
      <c r="D4361" s="201"/>
    </row>
    <row r="4362" spans="2:4" s="202" customFormat="1" x14ac:dyDescent="0.2">
      <c r="B4362" s="199"/>
      <c r="C4362" s="199"/>
      <c r="D4362" s="201"/>
    </row>
    <row r="4363" spans="2:4" s="202" customFormat="1" x14ac:dyDescent="0.2">
      <c r="B4363" s="199"/>
      <c r="C4363" s="199"/>
      <c r="D4363" s="201"/>
    </row>
    <row r="4364" spans="2:4" s="202" customFormat="1" x14ac:dyDescent="0.2">
      <c r="B4364" s="199"/>
      <c r="C4364" s="199"/>
      <c r="D4364" s="201"/>
    </row>
    <row r="4365" spans="2:4" s="202" customFormat="1" x14ac:dyDescent="0.2">
      <c r="B4365" s="199"/>
      <c r="C4365" s="199"/>
      <c r="D4365" s="201"/>
    </row>
    <row r="4366" spans="2:4" s="202" customFormat="1" x14ac:dyDescent="0.2">
      <c r="B4366" s="199"/>
      <c r="C4366" s="199"/>
      <c r="D4366" s="201"/>
    </row>
    <row r="4367" spans="2:4" s="202" customFormat="1" x14ac:dyDescent="0.2">
      <c r="B4367" s="199"/>
      <c r="C4367" s="199"/>
      <c r="D4367" s="201"/>
    </row>
    <row r="4368" spans="2:4" s="202" customFormat="1" x14ac:dyDescent="0.2">
      <c r="B4368" s="199"/>
      <c r="C4368" s="199"/>
      <c r="D4368" s="201"/>
    </row>
    <row r="4369" spans="2:4" s="202" customFormat="1" x14ac:dyDescent="0.2">
      <c r="B4369" s="199"/>
      <c r="C4369" s="199"/>
      <c r="D4369" s="201"/>
    </row>
    <row r="4370" spans="2:4" s="202" customFormat="1" x14ac:dyDescent="0.2">
      <c r="B4370" s="199"/>
      <c r="C4370" s="199"/>
      <c r="D4370" s="201"/>
    </row>
    <row r="4371" spans="2:4" s="202" customFormat="1" x14ac:dyDescent="0.2">
      <c r="B4371" s="199"/>
      <c r="C4371" s="199"/>
      <c r="D4371" s="201"/>
    </row>
    <row r="4372" spans="2:4" s="202" customFormat="1" x14ac:dyDescent="0.2">
      <c r="B4372" s="199"/>
      <c r="C4372" s="199"/>
      <c r="D4372" s="201"/>
    </row>
    <row r="4373" spans="2:4" s="202" customFormat="1" x14ac:dyDescent="0.2">
      <c r="B4373" s="199"/>
      <c r="C4373" s="199"/>
      <c r="D4373" s="201"/>
    </row>
    <row r="4374" spans="2:4" s="202" customFormat="1" x14ac:dyDescent="0.2">
      <c r="B4374" s="199"/>
      <c r="C4374" s="199"/>
      <c r="D4374" s="201"/>
    </row>
    <row r="4375" spans="2:4" s="202" customFormat="1" x14ac:dyDescent="0.2">
      <c r="B4375" s="199"/>
      <c r="C4375" s="199"/>
      <c r="D4375" s="201"/>
    </row>
    <row r="4376" spans="2:4" s="202" customFormat="1" x14ac:dyDescent="0.2">
      <c r="B4376" s="199"/>
      <c r="C4376" s="199"/>
      <c r="D4376" s="201"/>
    </row>
    <row r="4377" spans="2:4" s="202" customFormat="1" x14ac:dyDescent="0.2">
      <c r="B4377" s="199"/>
      <c r="C4377" s="199"/>
      <c r="D4377" s="201"/>
    </row>
    <row r="4378" spans="2:4" s="202" customFormat="1" x14ac:dyDescent="0.2">
      <c r="B4378" s="199"/>
      <c r="C4378" s="199"/>
      <c r="D4378" s="201"/>
    </row>
    <row r="4379" spans="2:4" s="202" customFormat="1" x14ac:dyDescent="0.2">
      <c r="B4379" s="199"/>
      <c r="C4379" s="199"/>
      <c r="D4379" s="201"/>
    </row>
    <row r="4380" spans="2:4" s="202" customFormat="1" x14ac:dyDescent="0.2">
      <c r="B4380" s="199"/>
      <c r="C4380" s="199"/>
      <c r="D4380" s="201"/>
    </row>
    <row r="4381" spans="2:4" s="202" customFormat="1" x14ac:dyDescent="0.2">
      <c r="B4381" s="199"/>
      <c r="C4381" s="199"/>
      <c r="D4381" s="201"/>
    </row>
    <row r="4382" spans="2:4" s="202" customFormat="1" x14ac:dyDescent="0.2">
      <c r="B4382" s="199"/>
      <c r="C4382" s="199"/>
      <c r="D4382" s="201"/>
    </row>
    <row r="4383" spans="2:4" s="202" customFormat="1" x14ac:dyDescent="0.2">
      <c r="B4383" s="199"/>
      <c r="C4383" s="199"/>
      <c r="D4383" s="201"/>
    </row>
    <row r="4384" spans="2:4" s="202" customFormat="1" x14ac:dyDescent="0.2">
      <c r="B4384" s="199"/>
      <c r="C4384" s="199"/>
      <c r="D4384" s="201"/>
    </row>
    <row r="4385" spans="2:4" s="202" customFormat="1" x14ac:dyDescent="0.2">
      <c r="B4385" s="199"/>
      <c r="C4385" s="199"/>
      <c r="D4385" s="201"/>
    </row>
    <row r="4386" spans="2:4" s="202" customFormat="1" x14ac:dyDescent="0.2">
      <c r="B4386" s="199"/>
      <c r="C4386" s="199"/>
      <c r="D4386" s="201"/>
    </row>
    <row r="4387" spans="2:4" s="202" customFormat="1" x14ac:dyDescent="0.2">
      <c r="B4387" s="199"/>
      <c r="C4387" s="199"/>
      <c r="D4387" s="201"/>
    </row>
    <row r="4388" spans="2:4" s="202" customFormat="1" x14ac:dyDescent="0.2">
      <c r="B4388" s="199"/>
      <c r="C4388" s="199"/>
      <c r="D4388" s="201"/>
    </row>
    <row r="4389" spans="2:4" s="202" customFormat="1" x14ac:dyDescent="0.2">
      <c r="B4389" s="199"/>
      <c r="C4389" s="199"/>
      <c r="D4389" s="201"/>
    </row>
    <row r="4390" spans="2:4" s="202" customFormat="1" x14ac:dyDescent="0.2">
      <c r="B4390" s="199"/>
      <c r="C4390" s="199"/>
      <c r="D4390" s="201"/>
    </row>
    <row r="4391" spans="2:4" s="202" customFormat="1" x14ac:dyDescent="0.2">
      <c r="B4391" s="199"/>
      <c r="C4391" s="199"/>
      <c r="D4391" s="201"/>
    </row>
    <row r="4392" spans="2:4" s="202" customFormat="1" x14ac:dyDescent="0.2">
      <c r="B4392" s="199"/>
      <c r="C4392" s="199"/>
      <c r="D4392" s="201"/>
    </row>
    <row r="4393" spans="2:4" s="202" customFormat="1" x14ac:dyDescent="0.2">
      <c r="B4393" s="199"/>
      <c r="C4393" s="199"/>
      <c r="D4393" s="201"/>
    </row>
    <row r="4394" spans="2:4" s="202" customFormat="1" x14ac:dyDescent="0.2">
      <c r="B4394" s="199"/>
      <c r="C4394" s="199"/>
      <c r="D4394" s="201"/>
    </row>
    <row r="4395" spans="2:4" s="202" customFormat="1" x14ac:dyDescent="0.2">
      <c r="B4395" s="199"/>
      <c r="C4395" s="199"/>
      <c r="D4395" s="201"/>
    </row>
    <row r="4396" spans="2:4" s="202" customFormat="1" x14ac:dyDescent="0.2">
      <c r="B4396" s="199"/>
      <c r="C4396" s="199"/>
      <c r="D4396" s="201"/>
    </row>
    <row r="4397" spans="2:4" s="202" customFormat="1" x14ac:dyDescent="0.2">
      <c r="B4397" s="199"/>
      <c r="C4397" s="199"/>
      <c r="D4397" s="201"/>
    </row>
    <row r="4398" spans="2:4" s="202" customFormat="1" x14ac:dyDescent="0.2">
      <c r="B4398" s="199"/>
      <c r="C4398" s="199"/>
      <c r="D4398" s="201"/>
    </row>
    <row r="4399" spans="2:4" s="202" customFormat="1" x14ac:dyDescent="0.2">
      <c r="B4399" s="199"/>
      <c r="C4399" s="199"/>
      <c r="D4399" s="201"/>
    </row>
    <row r="4400" spans="2:4" s="202" customFormat="1" x14ac:dyDescent="0.2">
      <c r="B4400" s="199"/>
      <c r="C4400" s="199"/>
      <c r="D4400" s="201"/>
    </row>
    <row r="4401" spans="2:4" s="202" customFormat="1" x14ac:dyDescent="0.2">
      <c r="B4401" s="199"/>
      <c r="C4401" s="199"/>
      <c r="D4401" s="201"/>
    </row>
    <row r="4402" spans="2:4" s="202" customFormat="1" x14ac:dyDescent="0.2">
      <c r="B4402" s="199"/>
      <c r="C4402" s="199"/>
      <c r="D4402" s="201"/>
    </row>
    <row r="4403" spans="2:4" s="202" customFormat="1" x14ac:dyDescent="0.2">
      <c r="B4403" s="199"/>
      <c r="C4403" s="199"/>
      <c r="D4403" s="201"/>
    </row>
    <row r="4404" spans="2:4" s="202" customFormat="1" x14ac:dyDescent="0.2">
      <c r="B4404" s="199"/>
      <c r="C4404" s="199"/>
      <c r="D4404" s="201"/>
    </row>
    <row r="4405" spans="2:4" s="202" customFormat="1" x14ac:dyDescent="0.2">
      <c r="B4405" s="199"/>
      <c r="C4405" s="199"/>
      <c r="D4405" s="201"/>
    </row>
    <row r="4406" spans="2:4" s="202" customFormat="1" x14ac:dyDescent="0.2">
      <c r="B4406" s="199"/>
      <c r="C4406" s="199"/>
      <c r="D4406" s="201"/>
    </row>
    <row r="4407" spans="2:4" s="202" customFormat="1" x14ac:dyDescent="0.2">
      <c r="B4407" s="199"/>
      <c r="C4407" s="199"/>
      <c r="D4407" s="201"/>
    </row>
    <row r="4408" spans="2:4" s="202" customFormat="1" x14ac:dyDescent="0.2">
      <c r="B4408" s="199"/>
      <c r="C4408" s="199"/>
      <c r="D4408" s="201"/>
    </row>
    <row r="4409" spans="2:4" s="202" customFormat="1" x14ac:dyDescent="0.2">
      <c r="B4409" s="199"/>
      <c r="C4409" s="199"/>
      <c r="D4409" s="201"/>
    </row>
    <row r="4410" spans="2:4" s="202" customFormat="1" x14ac:dyDescent="0.2">
      <c r="B4410" s="199"/>
      <c r="C4410" s="199"/>
      <c r="D4410" s="201"/>
    </row>
    <row r="4411" spans="2:4" s="202" customFormat="1" x14ac:dyDescent="0.2">
      <c r="B4411" s="199"/>
      <c r="C4411" s="199"/>
      <c r="D4411" s="201"/>
    </row>
    <row r="4412" spans="2:4" s="202" customFormat="1" x14ac:dyDescent="0.2">
      <c r="B4412" s="199"/>
      <c r="C4412" s="199"/>
      <c r="D4412" s="201"/>
    </row>
    <row r="4413" spans="2:4" s="202" customFormat="1" x14ac:dyDescent="0.2">
      <c r="B4413" s="199"/>
      <c r="C4413" s="199"/>
      <c r="D4413" s="201"/>
    </row>
    <row r="4414" spans="2:4" s="202" customFormat="1" x14ac:dyDescent="0.2">
      <c r="B4414" s="199"/>
      <c r="C4414" s="199"/>
      <c r="D4414" s="201"/>
    </row>
    <row r="4415" spans="2:4" s="202" customFormat="1" x14ac:dyDescent="0.2">
      <c r="B4415" s="199"/>
      <c r="C4415" s="199"/>
      <c r="D4415" s="201"/>
    </row>
    <row r="4416" spans="2:4" s="202" customFormat="1" x14ac:dyDescent="0.2">
      <c r="B4416" s="199"/>
      <c r="C4416" s="199"/>
      <c r="D4416" s="201"/>
    </row>
    <row r="4417" spans="2:4" s="202" customFormat="1" x14ac:dyDescent="0.2">
      <c r="B4417" s="199"/>
      <c r="C4417" s="199"/>
      <c r="D4417" s="201"/>
    </row>
    <row r="4418" spans="2:4" s="202" customFormat="1" x14ac:dyDescent="0.2">
      <c r="B4418" s="199"/>
      <c r="C4418" s="199"/>
      <c r="D4418" s="201"/>
    </row>
    <row r="4419" spans="2:4" s="202" customFormat="1" x14ac:dyDescent="0.2">
      <c r="B4419" s="199"/>
      <c r="C4419" s="199"/>
      <c r="D4419" s="201"/>
    </row>
    <row r="4420" spans="2:4" s="202" customFormat="1" x14ac:dyDescent="0.2">
      <c r="B4420" s="199"/>
      <c r="C4420" s="199"/>
      <c r="D4420" s="201"/>
    </row>
    <row r="4421" spans="2:4" s="202" customFormat="1" x14ac:dyDescent="0.2">
      <c r="B4421" s="199"/>
      <c r="C4421" s="199"/>
      <c r="D4421" s="201"/>
    </row>
    <row r="4422" spans="2:4" s="202" customFormat="1" x14ac:dyDescent="0.2">
      <c r="B4422" s="199"/>
      <c r="C4422" s="199"/>
      <c r="D4422" s="201"/>
    </row>
    <row r="4423" spans="2:4" s="202" customFormat="1" x14ac:dyDescent="0.2">
      <c r="B4423" s="199"/>
      <c r="C4423" s="199"/>
      <c r="D4423" s="201"/>
    </row>
    <row r="4424" spans="2:4" s="202" customFormat="1" x14ac:dyDescent="0.2">
      <c r="B4424" s="199"/>
      <c r="C4424" s="199"/>
      <c r="D4424" s="201"/>
    </row>
    <row r="4425" spans="2:4" s="202" customFormat="1" x14ac:dyDescent="0.2">
      <c r="B4425" s="199"/>
      <c r="C4425" s="199"/>
      <c r="D4425" s="201"/>
    </row>
    <row r="4426" spans="2:4" s="202" customFormat="1" x14ac:dyDescent="0.2">
      <c r="B4426" s="199"/>
      <c r="C4426" s="199"/>
      <c r="D4426" s="201"/>
    </row>
    <row r="4427" spans="2:4" s="202" customFormat="1" x14ac:dyDescent="0.2">
      <c r="B4427" s="199"/>
      <c r="C4427" s="199"/>
      <c r="D4427" s="201"/>
    </row>
    <row r="4428" spans="2:4" s="202" customFormat="1" x14ac:dyDescent="0.2">
      <c r="B4428" s="199"/>
      <c r="C4428" s="199"/>
      <c r="D4428" s="201"/>
    </row>
    <row r="4429" spans="2:4" s="202" customFormat="1" x14ac:dyDescent="0.2">
      <c r="B4429" s="199"/>
      <c r="C4429" s="199"/>
      <c r="D4429" s="201"/>
    </row>
    <row r="4430" spans="2:4" s="202" customFormat="1" x14ac:dyDescent="0.2">
      <c r="B4430" s="199"/>
      <c r="C4430" s="199"/>
      <c r="D4430" s="201"/>
    </row>
    <row r="4431" spans="2:4" s="202" customFormat="1" x14ac:dyDescent="0.2">
      <c r="B4431" s="199"/>
      <c r="C4431" s="199"/>
      <c r="D4431" s="201"/>
    </row>
    <row r="4432" spans="2:4" s="202" customFormat="1" x14ac:dyDescent="0.2">
      <c r="B4432" s="199"/>
      <c r="C4432" s="199"/>
      <c r="D4432" s="201"/>
    </row>
    <row r="4433" spans="2:4" s="202" customFormat="1" x14ac:dyDescent="0.2">
      <c r="B4433" s="199"/>
      <c r="C4433" s="199"/>
      <c r="D4433" s="201"/>
    </row>
    <row r="4434" spans="2:4" s="202" customFormat="1" x14ac:dyDescent="0.2">
      <c r="B4434" s="199"/>
      <c r="C4434" s="199"/>
      <c r="D4434" s="201"/>
    </row>
    <row r="4435" spans="2:4" s="202" customFormat="1" x14ac:dyDescent="0.2">
      <c r="B4435" s="199"/>
      <c r="C4435" s="199"/>
      <c r="D4435" s="201"/>
    </row>
    <row r="4436" spans="2:4" s="202" customFormat="1" x14ac:dyDescent="0.2">
      <c r="B4436" s="199"/>
      <c r="C4436" s="199"/>
      <c r="D4436" s="201"/>
    </row>
    <row r="4437" spans="2:4" s="202" customFormat="1" x14ac:dyDescent="0.2">
      <c r="B4437" s="199"/>
      <c r="C4437" s="199"/>
      <c r="D4437" s="201"/>
    </row>
    <row r="4438" spans="2:4" s="202" customFormat="1" x14ac:dyDescent="0.2">
      <c r="B4438" s="199"/>
      <c r="C4438" s="199"/>
      <c r="D4438" s="201"/>
    </row>
    <row r="4439" spans="2:4" s="202" customFormat="1" x14ac:dyDescent="0.2">
      <c r="B4439" s="199"/>
      <c r="C4439" s="199"/>
      <c r="D4439" s="201"/>
    </row>
    <row r="4440" spans="2:4" s="202" customFormat="1" x14ac:dyDescent="0.2">
      <c r="B4440" s="199"/>
      <c r="C4440" s="199"/>
      <c r="D4440" s="201"/>
    </row>
    <row r="4441" spans="2:4" s="202" customFormat="1" x14ac:dyDescent="0.2">
      <c r="B4441" s="199"/>
      <c r="C4441" s="199"/>
      <c r="D4441" s="201"/>
    </row>
    <row r="4442" spans="2:4" s="202" customFormat="1" x14ac:dyDescent="0.2">
      <c r="B4442" s="199"/>
      <c r="C4442" s="199"/>
      <c r="D4442" s="201"/>
    </row>
    <row r="4443" spans="2:4" s="202" customFormat="1" x14ac:dyDescent="0.2">
      <c r="B4443" s="199"/>
      <c r="C4443" s="199"/>
      <c r="D4443" s="201"/>
    </row>
    <row r="4444" spans="2:4" s="202" customFormat="1" x14ac:dyDescent="0.2">
      <c r="B4444" s="199"/>
      <c r="C4444" s="199"/>
      <c r="D4444" s="201"/>
    </row>
    <row r="4445" spans="2:4" s="202" customFormat="1" x14ac:dyDescent="0.2">
      <c r="B4445" s="199"/>
      <c r="C4445" s="199"/>
      <c r="D4445" s="201"/>
    </row>
    <row r="4446" spans="2:4" s="202" customFormat="1" x14ac:dyDescent="0.2">
      <c r="B4446" s="199"/>
      <c r="C4446" s="199"/>
      <c r="D4446" s="201"/>
    </row>
    <row r="4447" spans="2:4" s="202" customFormat="1" x14ac:dyDescent="0.2">
      <c r="B4447" s="199"/>
      <c r="C4447" s="199"/>
      <c r="D4447" s="201"/>
    </row>
    <row r="4448" spans="2:4" s="202" customFormat="1" x14ac:dyDescent="0.2">
      <c r="B4448" s="199"/>
      <c r="C4448" s="199"/>
      <c r="D4448" s="201"/>
    </row>
    <row r="4449" spans="2:4" s="202" customFormat="1" x14ac:dyDescent="0.2">
      <c r="B4449" s="199"/>
      <c r="C4449" s="199"/>
      <c r="D4449" s="201"/>
    </row>
    <row r="4450" spans="2:4" s="202" customFormat="1" x14ac:dyDescent="0.2">
      <c r="B4450" s="199"/>
      <c r="C4450" s="199"/>
      <c r="D4450" s="201"/>
    </row>
    <row r="4451" spans="2:4" s="202" customFormat="1" x14ac:dyDescent="0.2">
      <c r="B4451" s="199"/>
      <c r="C4451" s="199"/>
      <c r="D4451" s="201"/>
    </row>
    <row r="4452" spans="2:4" s="202" customFormat="1" x14ac:dyDescent="0.2">
      <c r="B4452" s="199"/>
      <c r="C4452" s="199"/>
      <c r="D4452" s="201"/>
    </row>
    <row r="4453" spans="2:4" s="202" customFormat="1" x14ac:dyDescent="0.2">
      <c r="B4453" s="199"/>
      <c r="C4453" s="199"/>
      <c r="D4453" s="201"/>
    </row>
    <row r="4454" spans="2:4" s="202" customFormat="1" x14ac:dyDescent="0.2">
      <c r="B4454" s="199"/>
      <c r="C4454" s="199"/>
      <c r="D4454" s="201"/>
    </row>
    <row r="4455" spans="2:4" s="202" customFormat="1" x14ac:dyDescent="0.2">
      <c r="B4455" s="199"/>
      <c r="C4455" s="199"/>
      <c r="D4455" s="201"/>
    </row>
    <row r="4456" spans="2:4" s="202" customFormat="1" x14ac:dyDescent="0.2">
      <c r="B4456" s="199"/>
      <c r="C4456" s="199"/>
      <c r="D4456" s="201"/>
    </row>
    <row r="4457" spans="2:4" s="202" customFormat="1" x14ac:dyDescent="0.2">
      <c r="B4457" s="199"/>
      <c r="C4457" s="199"/>
      <c r="D4457" s="201"/>
    </row>
    <row r="4458" spans="2:4" s="202" customFormat="1" x14ac:dyDescent="0.2">
      <c r="B4458" s="199"/>
      <c r="C4458" s="199"/>
      <c r="D4458" s="201"/>
    </row>
    <row r="4459" spans="2:4" s="202" customFormat="1" x14ac:dyDescent="0.2">
      <c r="B4459" s="199"/>
      <c r="C4459" s="199"/>
      <c r="D4459" s="201"/>
    </row>
    <row r="4460" spans="2:4" s="202" customFormat="1" x14ac:dyDescent="0.2">
      <c r="B4460" s="199"/>
      <c r="C4460" s="199"/>
      <c r="D4460" s="201"/>
    </row>
    <row r="4461" spans="2:4" s="202" customFormat="1" x14ac:dyDescent="0.2">
      <c r="B4461" s="199"/>
      <c r="C4461" s="199"/>
      <c r="D4461" s="201"/>
    </row>
    <row r="4462" spans="2:4" s="202" customFormat="1" x14ac:dyDescent="0.2">
      <c r="B4462" s="199"/>
      <c r="C4462" s="199"/>
      <c r="D4462" s="201"/>
    </row>
    <row r="4463" spans="2:4" s="202" customFormat="1" x14ac:dyDescent="0.2">
      <c r="B4463" s="199"/>
      <c r="C4463" s="199"/>
      <c r="D4463" s="201"/>
    </row>
    <row r="4464" spans="2:4" s="202" customFormat="1" x14ac:dyDescent="0.2">
      <c r="B4464" s="199"/>
      <c r="C4464" s="199"/>
      <c r="D4464" s="201"/>
    </row>
    <row r="4465" spans="2:4" s="202" customFormat="1" x14ac:dyDescent="0.2">
      <c r="B4465" s="199"/>
      <c r="C4465" s="199"/>
      <c r="D4465" s="201"/>
    </row>
    <row r="4466" spans="2:4" s="202" customFormat="1" x14ac:dyDescent="0.2">
      <c r="B4466" s="199"/>
      <c r="C4466" s="199"/>
      <c r="D4466" s="201"/>
    </row>
    <row r="4467" spans="2:4" s="202" customFormat="1" x14ac:dyDescent="0.2">
      <c r="B4467" s="199"/>
      <c r="C4467" s="199"/>
      <c r="D4467" s="201"/>
    </row>
    <row r="4468" spans="2:4" s="202" customFormat="1" x14ac:dyDescent="0.2">
      <c r="B4468" s="199"/>
      <c r="C4468" s="199"/>
      <c r="D4468" s="201"/>
    </row>
    <row r="4469" spans="2:4" s="202" customFormat="1" x14ac:dyDescent="0.2">
      <c r="B4469" s="199"/>
      <c r="C4469" s="199"/>
      <c r="D4469" s="201"/>
    </row>
    <row r="4470" spans="2:4" s="202" customFormat="1" x14ac:dyDescent="0.2">
      <c r="B4470" s="199"/>
      <c r="C4470" s="199"/>
      <c r="D4470" s="201"/>
    </row>
    <row r="4471" spans="2:4" s="202" customFormat="1" x14ac:dyDescent="0.2">
      <c r="B4471" s="199"/>
      <c r="C4471" s="199"/>
      <c r="D4471" s="201"/>
    </row>
    <row r="4472" spans="2:4" s="202" customFormat="1" x14ac:dyDescent="0.2">
      <c r="B4472" s="199"/>
      <c r="C4472" s="199"/>
      <c r="D4472" s="201"/>
    </row>
    <row r="4473" spans="2:4" s="202" customFormat="1" x14ac:dyDescent="0.2">
      <c r="B4473" s="199"/>
      <c r="C4473" s="199"/>
      <c r="D4473" s="201"/>
    </row>
    <row r="4474" spans="2:4" s="202" customFormat="1" x14ac:dyDescent="0.2">
      <c r="B4474" s="199"/>
      <c r="C4474" s="199"/>
      <c r="D4474" s="201"/>
    </row>
    <row r="4475" spans="2:4" s="202" customFormat="1" x14ac:dyDescent="0.2">
      <c r="B4475" s="199"/>
      <c r="C4475" s="199"/>
      <c r="D4475" s="201"/>
    </row>
    <row r="4476" spans="2:4" s="202" customFormat="1" x14ac:dyDescent="0.2">
      <c r="B4476" s="199"/>
      <c r="C4476" s="199"/>
      <c r="D4476" s="201"/>
    </row>
    <row r="4477" spans="2:4" s="202" customFormat="1" x14ac:dyDescent="0.2">
      <c r="B4477" s="199"/>
      <c r="C4477" s="199"/>
      <c r="D4477" s="201"/>
    </row>
    <row r="4478" spans="2:4" s="202" customFormat="1" x14ac:dyDescent="0.2">
      <c r="B4478" s="199"/>
      <c r="C4478" s="199"/>
      <c r="D4478" s="201"/>
    </row>
    <row r="4479" spans="2:4" s="202" customFormat="1" x14ac:dyDescent="0.2">
      <c r="B4479" s="199"/>
      <c r="C4479" s="199"/>
      <c r="D4479" s="201"/>
    </row>
    <row r="4480" spans="2:4" s="202" customFormat="1" x14ac:dyDescent="0.2">
      <c r="B4480" s="199"/>
      <c r="C4480" s="199"/>
      <c r="D4480" s="201"/>
    </row>
    <row r="4481" spans="2:4" s="202" customFormat="1" x14ac:dyDescent="0.2">
      <c r="B4481" s="199"/>
      <c r="C4481" s="199"/>
      <c r="D4481" s="201"/>
    </row>
    <row r="4482" spans="2:4" s="202" customFormat="1" x14ac:dyDescent="0.2">
      <c r="B4482" s="199"/>
      <c r="C4482" s="199"/>
      <c r="D4482" s="201"/>
    </row>
    <row r="4483" spans="2:4" s="202" customFormat="1" x14ac:dyDescent="0.2">
      <c r="B4483" s="199"/>
      <c r="C4483" s="199"/>
      <c r="D4483" s="201"/>
    </row>
    <row r="4484" spans="2:4" s="202" customFormat="1" x14ac:dyDescent="0.2">
      <c r="B4484" s="199"/>
      <c r="C4484" s="199"/>
      <c r="D4484" s="201"/>
    </row>
    <row r="4485" spans="2:4" s="202" customFormat="1" x14ac:dyDescent="0.2">
      <c r="B4485" s="199"/>
      <c r="C4485" s="199"/>
      <c r="D4485" s="201"/>
    </row>
    <row r="4486" spans="2:4" s="202" customFormat="1" x14ac:dyDescent="0.2">
      <c r="B4486" s="199"/>
      <c r="C4486" s="199"/>
      <c r="D4486" s="201"/>
    </row>
    <row r="4487" spans="2:4" s="202" customFormat="1" x14ac:dyDescent="0.2">
      <c r="B4487" s="199"/>
      <c r="C4487" s="199"/>
      <c r="D4487" s="201"/>
    </row>
    <row r="4488" spans="2:4" s="202" customFormat="1" x14ac:dyDescent="0.2">
      <c r="B4488" s="199"/>
      <c r="C4488" s="199"/>
      <c r="D4488" s="201"/>
    </row>
    <row r="4489" spans="2:4" s="202" customFormat="1" x14ac:dyDescent="0.2">
      <c r="B4489" s="199"/>
      <c r="C4489" s="199"/>
      <c r="D4489" s="201"/>
    </row>
    <row r="4490" spans="2:4" s="202" customFormat="1" x14ac:dyDescent="0.2">
      <c r="B4490" s="199"/>
      <c r="C4490" s="199"/>
      <c r="D4490" s="201"/>
    </row>
    <row r="4491" spans="2:4" s="202" customFormat="1" x14ac:dyDescent="0.2">
      <c r="B4491" s="199"/>
      <c r="C4491" s="199"/>
      <c r="D4491" s="201"/>
    </row>
    <row r="4492" spans="2:4" s="202" customFormat="1" x14ac:dyDescent="0.2">
      <c r="B4492" s="199"/>
      <c r="C4492" s="199"/>
      <c r="D4492" s="201"/>
    </row>
    <row r="4493" spans="2:4" s="202" customFormat="1" x14ac:dyDescent="0.2">
      <c r="B4493" s="199"/>
      <c r="C4493" s="199"/>
      <c r="D4493" s="201"/>
    </row>
    <row r="4494" spans="2:4" s="202" customFormat="1" x14ac:dyDescent="0.2">
      <c r="B4494" s="199"/>
      <c r="C4494" s="199"/>
      <c r="D4494" s="201"/>
    </row>
    <row r="4495" spans="2:4" s="202" customFormat="1" x14ac:dyDescent="0.2">
      <c r="B4495" s="199"/>
      <c r="C4495" s="199"/>
      <c r="D4495" s="201"/>
    </row>
    <row r="4496" spans="2:4" s="202" customFormat="1" x14ac:dyDescent="0.2">
      <c r="B4496" s="199"/>
      <c r="C4496" s="199"/>
      <c r="D4496" s="201"/>
    </row>
    <row r="4497" spans="2:4" s="202" customFormat="1" x14ac:dyDescent="0.2">
      <c r="B4497" s="199"/>
      <c r="C4497" s="199"/>
      <c r="D4497" s="201"/>
    </row>
    <row r="4498" spans="2:4" s="202" customFormat="1" x14ac:dyDescent="0.2">
      <c r="B4498" s="199"/>
      <c r="C4498" s="199"/>
      <c r="D4498" s="201"/>
    </row>
    <row r="4499" spans="2:4" s="202" customFormat="1" x14ac:dyDescent="0.2">
      <c r="B4499" s="199"/>
      <c r="C4499" s="199"/>
      <c r="D4499" s="201"/>
    </row>
    <row r="4500" spans="2:4" s="202" customFormat="1" x14ac:dyDescent="0.2">
      <c r="B4500" s="199"/>
      <c r="C4500" s="199"/>
      <c r="D4500" s="201"/>
    </row>
    <row r="4501" spans="2:4" s="202" customFormat="1" x14ac:dyDescent="0.2">
      <c r="B4501" s="199"/>
      <c r="C4501" s="199"/>
      <c r="D4501" s="201"/>
    </row>
    <row r="4502" spans="2:4" s="202" customFormat="1" x14ac:dyDescent="0.2">
      <c r="B4502" s="199"/>
      <c r="C4502" s="199"/>
      <c r="D4502" s="201"/>
    </row>
    <row r="4503" spans="2:4" s="202" customFormat="1" x14ac:dyDescent="0.2">
      <c r="B4503" s="199"/>
      <c r="C4503" s="199"/>
      <c r="D4503" s="201"/>
    </row>
    <row r="4504" spans="2:4" s="202" customFormat="1" x14ac:dyDescent="0.2">
      <c r="B4504" s="199"/>
      <c r="C4504" s="199"/>
      <c r="D4504" s="201"/>
    </row>
    <row r="4505" spans="2:4" s="202" customFormat="1" x14ac:dyDescent="0.2">
      <c r="B4505" s="199"/>
      <c r="C4505" s="199"/>
      <c r="D4505" s="201"/>
    </row>
    <row r="4506" spans="2:4" s="202" customFormat="1" x14ac:dyDescent="0.2">
      <c r="B4506" s="199"/>
      <c r="C4506" s="199"/>
      <c r="D4506" s="201"/>
    </row>
    <row r="4507" spans="2:4" s="202" customFormat="1" x14ac:dyDescent="0.2">
      <c r="B4507" s="199"/>
      <c r="C4507" s="199"/>
      <c r="D4507" s="201"/>
    </row>
    <row r="4508" spans="2:4" s="202" customFormat="1" x14ac:dyDescent="0.2">
      <c r="B4508" s="199"/>
      <c r="C4508" s="199"/>
      <c r="D4508" s="201"/>
    </row>
    <row r="4509" spans="2:4" s="202" customFormat="1" x14ac:dyDescent="0.2">
      <c r="B4509" s="199"/>
      <c r="C4509" s="199"/>
      <c r="D4509" s="201"/>
    </row>
    <row r="4510" spans="2:4" s="202" customFormat="1" x14ac:dyDescent="0.2">
      <c r="B4510" s="199"/>
      <c r="C4510" s="199"/>
      <c r="D4510" s="201"/>
    </row>
    <row r="4511" spans="2:4" s="202" customFormat="1" x14ac:dyDescent="0.2">
      <c r="B4511" s="199"/>
      <c r="C4511" s="199"/>
      <c r="D4511" s="201"/>
    </row>
    <row r="4512" spans="2:4" s="202" customFormat="1" x14ac:dyDescent="0.2">
      <c r="B4512" s="199"/>
      <c r="C4512" s="199"/>
      <c r="D4512" s="201"/>
    </row>
    <row r="4513" spans="2:4" s="202" customFormat="1" x14ac:dyDescent="0.2">
      <c r="B4513" s="199"/>
      <c r="C4513" s="199"/>
      <c r="D4513" s="201"/>
    </row>
    <row r="4514" spans="2:4" s="202" customFormat="1" x14ac:dyDescent="0.2">
      <c r="B4514" s="199"/>
      <c r="C4514" s="199"/>
      <c r="D4514" s="201"/>
    </row>
    <row r="4515" spans="2:4" s="202" customFormat="1" x14ac:dyDescent="0.2">
      <c r="B4515" s="199"/>
      <c r="C4515" s="199"/>
      <c r="D4515" s="201"/>
    </row>
    <row r="4516" spans="2:4" s="202" customFormat="1" x14ac:dyDescent="0.2">
      <c r="B4516" s="199"/>
      <c r="C4516" s="199"/>
      <c r="D4516" s="201"/>
    </row>
    <row r="4517" spans="2:4" s="202" customFormat="1" x14ac:dyDescent="0.2">
      <c r="B4517" s="199"/>
      <c r="C4517" s="199"/>
      <c r="D4517" s="201"/>
    </row>
    <row r="4518" spans="2:4" s="202" customFormat="1" x14ac:dyDescent="0.2">
      <c r="B4518" s="199"/>
      <c r="C4518" s="199"/>
      <c r="D4518" s="201"/>
    </row>
    <row r="4519" spans="2:4" s="202" customFormat="1" x14ac:dyDescent="0.2">
      <c r="B4519" s="199"/>
      <c r="C4519" s="199"/>
      <c r="D4519" s="201"/>
    </row>
    <row r="4520" spans="2:4" s="202" customFormat="1" x14ac:dyDescent="0.2">
      <c r="B4520" s="199"/>
      <c r="C4520" s="199"/>
      <c r="D4520" s="201"/>
    </row>
    <row r="4521" spans="2:4" s="202" customFormat="1" x14ac:dyDescent="0.2">
      <c r="B4521" s="199"/>
      <c r="C4521" s="199"/>
      <c r="D4521" s="201"/>
    </row>
    <row r="4522" spans="2:4" s="202" customFormat="1" x14ac:dyDescent="0.2">
      <c r="B4522" s="199"/>
      <c r="C4522" s="199"/>
      <c r="D4522" s="201"/>
    </row>
    <row r="4523" spans="2:4" s="202" customFormat="1" x14ac:dyDescent="0.2">
      <c r="B4523" s="199"/>
      <c r="C4523" s="199"/>
      <c r="D4523" s="201"/>
    </row>
    <row r="4524" spans="2:4" s="202" customFormat="1" x14ac:dyDescent="0.2">
      <c r="B4524" s="199"/>
      <c r="C4524" s="199"/>
      <c r="D4524" s="201"/>
    </row>
    <row r="4525" spans="2:4" s="202" customFormat="1" x14ac:dyDescent="0.2">
      <c r="B4525" s="199"/>
      <c r="C4525" s="199"/>
      <c r="D4525" s="201"/>
    </row>
    <row r="4526" spans="2:4" s="202" customFormat="1" x14ac:dyDescent="0.2">
      <c r="B4526" s="199"/>
      <c r="C4526" s="199"/>
      <c r="D4526" s="201"/>
    </row>
    <row r="4527" spans="2:4" s="202" customFormat="1" x14ac:dyDescent="0.2">
      <c r="B4527" s="199"/>
      <c r="C4527" s="199"/>
      <c r="D4527" s="201"/>
    </row>
    <row r="4528" spans="2:4" s="202" customFormat="1" x14ac:dyDescent="0.2">
      <c r="B4528" s="199"/>
      <c r="C4528" s="199"/>
      <c r="D4528" s="201"/>
    </row>
    <row r="4529" spans="2:4" s="202" customFormat="1" x14ac:dyDescent="0.2">
      <c r="B4529" s="199"/>
      <c r="C4529" s="199"/>
      <c r="D4529" s="201"/>
    </row>
    <row r="4530" spans="2:4" s="202" customFormat="1" x14ac:dyDescent="0.2">
      <c r="B4530" s="199"/>
      <c r="C4530" s="199"/>
      <c r="D4530" s="201"/>
    </row>
    <row r="4531" spans="2:4" s="202" customFormat="1" x14ac:dyDescent="0.2">
      <c r="B4531" s="199"/>
      <c r="C4531" s="199"/>
      <c r="D4531" s="201"/>
    </row>
    <row r="4532" spans="2:4" s="202" customFormat="1" x14ac:dyDescent="0.2">
      <c r="B4532" s="199"/>
      <c r="C4532" s="199"/>
      <c r="D4532" s="201"/>
    </row>
    <row r="4533" spans="2:4" s="202" customFormat="1" x14ac:dyDescent="0.2">
      <c r="B4533" s="199"/>
      <c r="C4533" s="199"/>
      <c r="D4533" s="201"/>
    </row>
    <row r="4534" spans="2:4" s="202" customFormat="1" x14ac:dyDescent="0.2">
      <c r="B4534" s="199"/>
      <c r="C4534" s="199"/>
      <c r="D4534" s="201"/>
    </row>
    <row r="4535" spans="2:4" s="202" customFormat="1" x14ac:dyDescent="0.2">
      <c r="B4535" s="199"/>
      <c r="C4535" s="199"/>
      <c r="D4535" s="201"/>
    </row>
    <row r="4536" spans="2:4" s="202" customFormat="1" x14ac:dyDescent="0.2">
      <c r="B4536" s="199"/>
      <c r="C4536" s="199"/>
      <c r="D4536" s="201"/>
    </row>
    <row r="4537" spans="2:4" s="202" customFormat="1" x14ac:dyDescent="0.2">
      <c r="B4537" s="199"/>
      <c r="C4537" s="199"/>
      <c r="D4537" s="201"/>
    </row>
    <row r="4538" spans="2:4" s="202" customFormat="1" x14ac:dyDescent="0.2">
      <c r="B4538" s="199"/>
      <c r="C4538" s="199"/>
      <c r="D4538" s="201"/>
    </row>
    <row r="4539" spans="2:4" s="202" customFormat="1" x14ac:dyDescent="0.2">
      <c r="B4539" s="199"/>
      <c r="C4539" s="199"/>
      <c r="D4539" s="201"/>
    </row>
    <row r="4540" spans="2:4" s="202" customFormat="1" x14ac:dyDescent="0.2">
      <c r="B4540" s="199"/>
      <c r="C4540" s="199"/>
      <c r="D4540" s="201"/>
    </row>
    <row r="4541" spans="2:4" s="202" customFormat="1" x14ac:dyDescent="0.2">
      <c r="B4541" s="199"/>
      <c r="C4541" s="199"/>
      <c r="D4541" s="201"/>
    </row>
    <row r="4542" spans="2:4" s="202" customFormat="1" x14ac:dyDescent="0.2">
      <c r="B4542" s="199"/>
      <c r="C4542" s="199"/>
      <c r="D4542" s="201"/>
    </row>
    <row r="4543" spans="2:4" s="202" customFormat="1" x14ac:dyDescent="0.2">
      <c r="B4543" s="199"/>
      <c r="C4543" s="199"/>
      <c r="D4543" s="201"/>
    </row>
    <row r="4544" spans="2:4" s="202" customFormat="1" x14ac:dyDescent="0.2">
      <c r="B4544" s="199"/>
      <c r="C4544" s="199"/>
      <c r="D4544" s="201"/>
    </row>
    <row r="4545" spans="2:4" s="202" customFormat="1" x14ac:dyDescent="0.2">
      <c r="B4545" s="199"/>
      <c r="C4545" s="199"/>
      <c r="D4545" s="201"/>
    </row>
    <row r="4546" spans="2:4" s="202" customFormat="1" x14ac:dyDescent="0.2">
      <c r="B4546" s="199"/>
      <c r="C4546" s="199"/>
      <c r="D4546" s="201"/>
    </row>
    <row r="4547" spans="2:4" s="202" customFormat="1" x14ac:dyDescent="0.2">
      <c r="B4547" s="199"/>
      <c r="C4547" s="199"/>
      <c r="D4547" s="201"/>
    </row>
    <row r="4548" spans="2:4" s="202" customFormat="1" x14ac:dyDescent="0.2">
      <c r="B4548" s="199"/>
      <c r="C4548" s="199"/>
      <c r="D4548" s="201"/>
    </row>
    <row r="4549" spans="2:4" s="202" customFormat="1" x14ac:dyDescent="0.2">
      <c r="B4549" s="199"/>
      <c r="C4549" s="199"/>
      <c r="D4549" s="201"/>
    </row>
    <row r="4550" spans="2:4" s="202" customFormat="1" x14ac:dyDescent="0.2">
      <c r="B4550" s="199"/>
      <c r="C4550" s="199"/>
      <c r="D4550" s="201"/>
    </row>
    <row r="4551" spans="2:4" s="202" customFormat="1" x14ac:dyDescent="0.2">
      <c r="B4551" s="199"/>
      <c r="C4551" s="199"/>
      <c r="D4551" s="201"/>
    </row>
    <row r="4552" spans="2:4" s="202" customFormat="1" x14ac:dyDescent="0.2">
      <c r="B4552" s="199"/>
      <c r="C4552" s="199"/>
      <c r="D4552" s="201"/>
    </row>
    <row r="4553" spans="2:4" s="202" customFormat="1" x14ac:dyDescent="0.2">
      <c r="B4553" s="199"/>
      <c r="C4553" s="199"/>
      <c r="D4553" s="201"/>
    </row>
    <row r="4554" spans="2:4" s="202" customFormat="1" x14ac:dyDescent="0.2">
      <c r="B4554" s="199"/>
      <c r="C4554" s="199"/>
      <c r="D4554" s="201"/>
    </row>
    <row r="4555" spans="2:4" s="202" customFormat="1" x14ac:dyDescent="0.2">
      <c r="B4555" s="199"/>
      <c r="C4555" s="199"/>
      <c r="D4555" s="201"/>
    </row>
    <row r="4556" spans="2:4" s="202" customFormat="1" x14ac:dyDescent="0.2">
      <c r="B4556" s="199"/>
      <c r="C4556" s="199"/>
      <c r="D4556" s="201"/>
    </row>
    <row r="4557" spans="2:4" s="202" customFormat="1" x14ac:dyDescent="0.2">
      <c r="B4557" s="199"/>
      <c r="C4557" s="199"/>
      <c r="D4557" s="201"/>
    </row>
    <row r="4558" spans="2:4" s="202" customFormat="1" x14ac:dyDescent="0.2">
      <c r="B4558" s="199"/>
      <c r="C4558" s="199"/>
      <c r="D4558" s="201"/>
    </row>
    <row r="4559" spans="2:4" s="202" customFormat="1" x14ac:dyDescent="0.2">
      <c r="B4559" s="199"/>
      <c r="C4559" s="199"/>
      <c r="D4559" s="201"/>
    </row>
    <row r="4560" spans="2:4" s="202" customFormat="1" x14ac:dyDescent="0.2">
      <c r="B4560" s="199"/>
      <c r="C4560" s="199"/>
      <c r="D4560" s="201"/>
    </row>
    <row r="4561" spans="2:4" s="202" customFormat="1" x14ac:dyDescent="0.2">
      <c r="B4561" s="199"/>
      <c r="C4561" s="199"/>
      <c r="D4561" s="201"/>
    </row>
    <row r="4562" spans="2:4" s="202" customFormat="1" x14ac:dyDescent="0.2">
      <c r="B4562" s="199"/>
      <c r="C4562" s="199"/>
      <c r="D4562" s="201"/>
    </row>
    <row r="4563" spans="2:4" s="202" customFormat="1" x14ac:dyDescent="0.2">
      <c r="B4563" s="199"/>
      <c r="C4563" s="199"/>
      <c r="D4563" s="201"/>
    </row>
    <row r="4564" spans="2:4" s="202" customFormat="1" x14ac:dyDescent="0.2">
      <c r="B4564" s="199"/>
      <c r="C4564" s="199"/>
      <c r="D4564" s="201"/>
    </row>
    <row r="4565" spans="2:4" s="202" customFormat="1" x14ac:dyDescent="0.2">
      <c r="B4565" s="199"/>
      <c r="C4565" s="199"/>
      <c r="D4565" s="201"/>
    </row>
    <row r="4566" spans="2:4" s="202" customFormat="1" x14ac:dyDescent="0.2">
      <c r="B4566" s="199"/>
      <c r="C4566" s="199"/>
      <c r="D4566" s="201"/>
    </row>
    <row r="4567" spans="2:4" s="202" customFormat="1" x14ac:dyDescent="0.2">
      <c r="B4567" s="199"/>
      <c r="C4567" s="199"/>
      <c r="D4567" s="201"/>
    </row>
    <row r="4568" spans="2:4" s="202" customFormat="1" x14ac:dyDescent="0.2">
      <c r="B4568" s="199"/>
      <c r="C4568" s="199"/>
      <c r="D4568" s="201"/>
    </row>
    <row r="4569" spans="2:4" s="202" customFormat="1" x14ac:dyDescent="0.2">
      <c r="B4569" s="199"/>
      <c r="C4569" s="199"/>
      <c r="D4569" s="201"/>
    </row>
    <row r="4570" spans="2:4" s="202" customFormat="1" x14ac:dyDescent="0.2">
      <c r="B4570" s="199"/>
      <c r="C4570" s="199"/>
      <c r="D4570" s="201"/>
    </row>
    <row r="4571" spans="2:4" s="202" customFormat="1" x14ac:dyDescent="0.2">
      <c r="B4571" s="199"/>
      <c r="C4571" s="199"/>
      <c r="D4571" s="201"/>
    </row>
    <row r="4572" spans="2:4" s="202" customFormat="1" x14ac:dyDescent="0.2">
      <c r="B4572" s="199"/>
      <c r="C4572" s="199"/>
      <c r="D4572" s="201"/>
    </row>
    <row r="4573" spans="2:4" s="202" customFormat="1" x14ac:dyDescent="0.2">
      <c r="B4573" s="199"/>
      <c r="C4573" s="199"/>
      <c r="D4573" s="201"/>
    </row>
    <row r="4574" spans="2:4" s="202" customFormat="1" x14ac:dyDescent="0.2">
      <c r="B4574" s="199"/>
      <c r="C4574" s="199"/>
      <c r="D4574" s="201"/>
    </row>
    <row r="4575" spans="2:4" s="202" customFormat="1" x14ac:dyDescent="0.2">
      <c r="B4575" s="199"/>
      <c r="C4575" s="199"/>
      <c r="D4575" s="201"/>
    </row>
    <row r="4576" spans="2:4" s="202" customFormat="1" x14ac:dyDescent="0.2">
      <c r="B4576" s="199"/>
      <c r="C4576" s="199"/>
      <c r="D4576" s="201"/>
    </row>
    <row r="4577" spans="2:4" s="202" customFormat="1" x14ac:dyDescent="0.2">
      <c r="B4577" s="199"/>
      <c r="C4577" s="199"/>
      <c r="D4577" s="201"/>
    </row>
    <row r="4578" spans="2:4" s="202" customFormat="1" x14ac:dyDescent="0.2">
      <c r="B4578" s="199"/>
      <c r="C4578" s="199"/>
      <c r="D4578" s="201"/>
    </row>
    <row r="4579" spans="2:4" s="202" customFormat="1" x14ac:dyDescent="0.2">
      <c r="B4579" s="199"/>
      <c r="C4579" s="199"/>
      <c r="D4579" s="201"/>
    </row>
    <row r="4580" spans="2:4" s="202" customFormat="1" x14ac:dyDescent="0.2">
      <c r="B4580" s="199"/>
      <c r="C4580" s="199"/>
      <c r="D4580" s="201"/>
    </row>
    <row r="4581" spans="2:4" s="202" customFormat="1" x14ac:dyDescent="0.2">
      <c r="B4581" s="199"/>
      <c r="C4581" s="199"/>
      <c r="D4581" s="201"/>
    </row>
    <row r="4582" spans="2:4" s="202" customFormat="1" x14ac:dyDescent="0.2">
      <c r="B4582" s="199"/>
      <c r="C4582" s="199"/>
      <c r="D4582" s="201"/>
    </row>
    <row r="4583" spans="2:4" s="202" customFormat="1" x14ac:dyDescent="0.2">
      <c r="B4583" s="199"/>
      <c r="C4583" s="199"/>
      <c r="D4583" s="201"/>
    </row>
    <row r="4584" spans="2:4" s="202" customFormat="1" x14ac:dyDescent="0.2">
      <c r="B4584" s="199"/>
      <c r="C4584" s="199"/>
      <c r="D4584" s="201"/>
    </row>
    <row r="4585" spans="2:4" s="202" customFormat="1" x14ac:dyDescent="0.2">
      <c r="B4585" s="199"/>
      <c r="C4585" s="199"/>
      <c r="D4585" s="201"/>
    </row>
    <row r="4586" spans="2:4" s="202" customFormat="1" x14ac:dyDescent="0.2">
      <c r="B4586" s="199"/>
      <c r="C4586" s="199"/>
      <c r="D4586" s="201"/>
    </row>
    <row r="4587" spans="2:4" s="202" customFormat="1" x14ac:dyDescent="0.2">
      <c r="B4587" s="199"/>
      <c r="C4587" s="199"/>
      <c r="D4587" s="201"/>
    </row>
    <row r="4588" spans="2:4" s="202" customFormat="1" x14ac:dyDescent="0.2">
      <c r="B4588" s="199"/>
      <c r="C4588" s="199"/>
      <c r="D4588" s="201"/>
    </row>
    <row r="4589" spans="2:4" s="202" customFormat="1" x14ac:dyDescent="0.2">
      <c r="B4589" s="199"/>
      <c r="C4589" s="199"/>
      <c r="D4589" s="201"/>
    </row>
    <row r="4590" spans="2:4" s="202" customFormat="1" x14ac:dyDescent="0.2">
      <c r="B4590" s="199"/>
      <c r="C4590" s="199"/>
      <c r="D4590" s="201"/>
    </row>
    <row r="4591" spans="2:4" s="202" customFormat="1" x14ac:dyDescent="0.2">
      <c r="B4591" s="199"/>
      <c r="C4591" s="199"/>
      <c r="D4591" s="201"/>
    </row>
    <row r="4592" spans="2:4" s="202" customFormat="1" x14ac:dyDescent="0.2">
      <c r="B4592" s="199"/>
      <c r="C4592" s="199"/>
      <c r="D4592" s="201"/>
    </row>
    <row r="4593" spans="2:4" s="202" customFormat="1" x14ac:dyDescent="0.2">
      <c r="B4593" s="199"/>
      <c r="C4593" s="199"/>
      <c r="D4593" s="201"/>
    </row>
    <row r="4594" spans="2:4" s="202" customFormat="1" x14ac:dyDescent="0.2">
      <c r="B4594" s="199"/>
      <c r="C4594" s="199"/>
      <c r="D4594" s="201"/>
    </row>
    <row r="4595" spans="2:4" s="202" customFormat="1" x14ac:dyDescent="0.2">
      <c r="B4595" s="199"/>
      <c r="C4595" s="199"/>
      <c r="D4595" s="201"/>
    </row>
    <row r="4596" spans="2:4" s="202" customFormat="1" x14ac:dyDescent="0.2">
      <c r="B4596" s="199"/>
      <c r="C4596" s="199"/>
      <c r="D4596" s="201"/>
    </row>
    <row r="4597" spans="2:4" s="202" customFormat="1" x14ac:dyDescent="0.2">
      <c r="B4597" s="199"/>
      <c r="C4597" s="199"/>
      <c r="D4597" s="201"/>
    </row>
    <row r="4598" spans="2:4" s="202" customFormat="1" x14ac:dyDescent="0.2">
      <c r="B4598" s="199"/>
      <c r="C4598" s="199"/>
      <c r="D4598" s="201"/>
    </row>
    <row r="4599" spans="2:4" s="202" customFormat="1" x14ac:dyDescent="0.2">
      <c r="B4599" s="199"/>
      <c r="C4599" s="199"/>
      <c r="D4599" s="201"/>
    </row>
    <row r="4600" spans="2:4" s="202" customFormat="1" x14ac:dyDescent="0.2">
      <c r="B4600" s="199"/>
      <c r="C4600" s="199"/>
      <c r="D4600" s="201"/>
    </row>
    <row r="4601" spans="2:4" s="202" customFormat="1" x14ac:dyDescent="0.2">
      <c r="B4601" s="199"/>
      <c r="C4601" s="199"/>
      <c r="D4601" s="201"/>
    </row>
    <row r="4602" spans="2:4" s="202" customFormat="1" x14ac:dyDescent="0.2">
      <c r="B4602" s="199"/>
      <c r="C4602" s="199"/>
      <c r="D4602" s="201"/>
    </row>
    <row r="4603" spans="2:4" s="202" customFormat="1" x14ac:dyDescent="0.2">
      <c r="B4603" s="199"/>
      <c r="C4603" s="199"/>
      <c r="D4603" s="201"/>
    </row>
    <row r="4604" spans="2:4" s="202" customFormat="1" x14ac:dyDescent="0.2">
      <c r="B4604" s="199"/>
      <c r="C4604" s="199"/>
      <c r="D4604" s="201"/>
    </row>
    <row r="4605" spans="2:4" s="202" customFormat="1" x14ac:dyDescent="0.2">
      <c r="B4605" s="199"/>
      <c r="C4605" s="199"/>
      <c r="D4605" s="201"/>
    </row>
    <row r="4606" spans="2:4" s="202" customFormat="1" x14ac:dyDescent="0.2">
      <c r="B4606" s="199"/>
      <c r="C4606" s="199"/>
      <c r="D4606" s="201"/>
    </row>
    <row r="4607" spans="2:4" s="202" customFormat="1" x14ac:dyDescent="0.2">
      <c r="B4607" s="199"/>
      <c r="C4607" s="199"/>
      <c r="D4607" s="201"/>
    </row>
    <row r="4608" spans="2:4" s="202" customFormat="1" x14ac:dyDescent="0.2">
      <c r="B4608" s="199"/>
      <c r="C4608" s="199"/>
      <c r="D4608" s="201"/>
    </row>
    <row r="4609" spans="2:4" s="202" customFormat="1" x14ac:dyDescent="0.2">
      <c r="B4609" s="199"/>
      <c r="C4609" s="199"/>
      <c r="D4609" s="201"/>
    </row>
    <row r="4610" spans="2:4" s="202" customFormat="1" x14ac:dyDescent="0.2">
      <c r="B4610" s="199"/>
      <c r="C4610" s="199"/>
      <c r="D4610" s="201"/>
    </row>
    <row r="4611" spans="2:4" s="202" customFormat="1" x14ac:dyDescent="0.2">
      <c r="B4611" s="199"/>
      <c r="C4611" s="199"/>
      <c r="D4611" s="201"/>
    </row>
    <row r="4612" spans="2:4" s="202" customFormat="1" x14ac:dyDescent="0.2">
      <c r="B4612" s="199"/>
      <c r="C4612" s="199"/>
      <c r="D4612" s="201"/>
    </row>
    <row r="4613" spans="2:4" s="202" customFormat="1" x14ac:dyDescent="0.2">
      <c r="B4613" s="199"/>
      <c r="C4613" s="199"/>
      <c r="D4613" s="201"/>
    </row>
    <row r="4614" spans="2:4" s="202" customFormat="1" x14ac:dyDescent="0.2">
      <c r="B4614" s="199"/>
      <c r="C4614" s="199"/>
      <c r="D4614" s="201"/>
    </row>
    <row r="4615" spans="2:4" s="202" customFormat="1" x14ac:dyDescent="0.2">
      <c r="B4615" s="199"/>
      <c r="C4615" s="199"/>
      <c r="D4615" s="201"/>
    </row>
    <row r="4616" spans="2:4" s="202" customFormat="1" x14ac:dyDescent="0.2">
      <c r="B4616" s="199"/>
      <c r="C4616" s="199"/>
      <c r="D4616" s="201"/>
    </row>
    <row r="4617" spans="2:4" s="202" customFormat="1" x14ac:dyDescent="0.2">
      <c r="B4617" s="199"/>
      <c r="C4617" s="199"/>
      <c r="D4617" s="201"/>
    </row>
    <row r="4618" spans="2:4" s="202" customFormat="1" x14ac:dyDescent="0.2">
      <c r="B4618" s="199"/>
      <c r="C4618" s="199"/>
      <c r="D4618" s="201"/>
    </row>
    <row r="4619" spans="2:4" s="202" customFormat="1" x14ac:dyDescent="0.2">
      <c r="B4619" s="199"/>
      <c r="C4619" s="199"/>
      <c r="D4619" s="201"/>
    </row>
    <row r="4620" spans="2:4" s="202" customFormat="1" x14ac:dyDescent="0.2">
      <c r="B4620" s="199"/>
      <c r="C4620" s="199"/>
      <c r="D4620" s="201"/>
    </row>
    <row r="4621" spans="2:4" s="202" customFormat="1" x14ac:dyDescent="0.2">
      <c r="B4621" s="199"/>
      <c r="C4621" s="199"/>
      <c r="D4621" s="201"/>
    </row>
    <row r="4622" spans="2:4" s="202" customFormat="1" x14ac:dyDescent="0.2">
      <c r="B4622" s="199"/>
      <c r="C4622" s="199"/>
      <c r="D4622" s="201"/>
    </row>
    <row r="4623" spans="2:4" s="202" customFormat="1" x14ac:dyDescent="0.2">
      <c r="B4623" s="199"/>
      <c r="C4623" s="199"/>
      <c r="D4623" s="201"/>
    </row>
    <row r="4624" spans="2:4" s="202" customFormat="1" x14ac:dyDescent="0.2">
      <c r="B4624" s="199"/>
      <c r="C4624" s="199"/>
      <c r="D4624" s="201"/>
    </row>
    <row r="4625" spans="2:4" s="202" customFormat="1" x14ac:dyDescent="0.2">
      <c r="B4625" s="199"/>
      <c r="C4625" s="199"/>
      <c r="D4625" s="201"/>
    </row>
    <row r="4626" spans="2:4" s="202" customFormat="1" x14ac:dyDescent="0.2">
      <c r="B4626" s="199"/>
      <c r="C4626" s="199"/>
      <c r="D4626" s="201"/>
    </row>
    <row r="4627" spans="2:4" s="202" customFormat="1" x14ac:dyDescent="0.2">
      <c r="B4627" s="199"/>
      <c r="C4627" s="199"/>
      <c r="D4627" s="201"/>
    </row>
    <row r="4628" spans="2:4" s="202" customFormat="1" x14ac:dyDescent="0.2">
      <c r="B4628" s="199"/>
      <c r="C4628" s="199"/>
      <c r="D4628" s="201"/>
    </row>
    <row r="4629" spans="2:4" s="202" customFormat="1" x14ac:dyDescent="0.2">
      <c r="B4629" s="199"/>
      <c r="C4629" s="199"/>
      <c r="D4629" s="201"/>
    </row>
    <row r="4630" spans="2:4" s="202" customFormat="1" x14ac:dyDescent="0.2">
      <c r="B4630" s="199"/>
      <c r="C4630" s="199"/>
      <c r="D4630" s="201"/>
    </row>
    <row r="4631" spans="2:4" s="202" customFormat="1" x14ac:dyDescent="0.2">
      <c r="B4631" s="199"/>
      <c r="C4631" s="199"/>
      <c r="D4631" s="201"/>
    </row>
    <row r="4632" spans="2:4" s="202" customFormat="1" x14ac:dyDescent="0.2">
      <c r="B4632" s="199"/>
      <c r="C4632" s="199"/>
      <c r="D4632" s="201"/>
    </row>
    <row r="4633" spans="2:4" s="202" customFormat="1" x14ac:dyDescent="0.2">
      <c r="B4633" s="199"/>
      <c r="C4633" s="199"/>
      <c r="D4633" s="201"/>
    </row>
    <row r="4634" spans="2:4" s="202" customFormat="1" x14ac:dyDescent="0.2">
      <c r="B4634" s="199"/>
      <c r="C4634" s="199"/>
      <c r="D4634" s="201"/>
    </row>
    <row r="4635" spans="2:4" s="202" customFormat="1" x14ac:dyDescent="0.2">
      <c r="B4635" s="199"/>
      <c r="C4635" s="199"/>
      <c r="D4635" s="201"/>
    </row>
    <row r="4636" spans="2:4" s="202" customFormat="1" x14ac:dyDescent="0.2">
      <c r="B4636" s="199"/>
      <c r="C4636" s="199"/>
      <c r="D4636" s="201"/>
    </row>
    <row r="4637" spans="2:4" s="202" customFormat="1" x14ac:dyDescent="0.2">
      <c r="B4637" s="199"/>
      <c r="C4637" s="199"/>
      <c r="D4637" s="201"/>
    </row>
    <row r="4638" spans="2:4" s="202" customFormat="1" x14ac:dyDescent="0.2">
      <c r="B4638" s="199"/>
      <c r="C4638" s="199"/>
      <c r="D4638" s="201"/>
    </row>
    <row r="4639" spans="2:4" s="202" customFormat="1" x14ac:dyDescent="0.2">
      <c r="B4639" s="199"/>
      <c r="C4639" s="199"/>
      <c r="D4639" s="201"/>
    </row>
    <row r="4640" spans="2:4" s="202" customFormat="1" x14ac:dyDescent="0.2">
      <c r="B4640" s="199"/>
      <c r="C4640" s="199"/>
      <c r="D4640" s="201"/>
    </row>
    <row r="4641" spans="2:4" s="202" customFormat="1" x14ac:dyDescent="0.2">
      <c r="B4641" s="199"/>
      <c r="C4641" s="199"/>
      <c r="D4641" s="201"/>
    </row>
    <row r="4642" spans="2:4" s="202" customFormat="1" x14ac:dyDescent="0.2">
      <c r="B4642" s="199"/>
      <c r="C4642" s="199"/>
      <c r="D4642" s="201"/>
    </row>
    <row r="4643" spans="2:4" s="202" customFormat="1" x14ac:dyDescent="0.2">
      <c r="B4643" s="199"/>
      <c r="C4643" s="199"/>
      <c r="D4643" s="201"/>
    </row>
    <row r="4644" spans="2:4" s="202" customFormat="1" x14ac:dyDescent="0.2">
      <c r="B4644" s="199"/>
      <c r="C4644" s="199"/>
      <c r="D4644" s="201"/>
    </row>
    <row r="4645" spans="2:4" s="202" customFormat="1" x14ac:dyDescent="0.2">
      <c r="B4645" s="199"/>
      <c r="C4645" s="199"/>
      <c r="D4645" s="201"/>
    </row>
    <row r="4646" spans="2:4" s="202" customFormat="1" x14ac:dyDescent="0.2">
      <c r="B4646" s="199"/>
      <c r="C4646" s="199"/>
      <c r="D4646" s="201"/>
    </row>
    <row r="4647" spans="2:4" s="202" customFormat="1" x14ac:dyDescent="0.2">
      <c r="B4647" s="199"/>
      <c r="C4647" s="199"/>
      <c r="D4647" s="201"/>
    </row>
    <row r="4648" spans="2:4" s="202" customFormat="1" x14ac:dyDescent="0.2">
      <c r="B4648" s="199"/>
      <c r="C4648" s="199"/>
      <c r="D4648" s="201"/>
    </row>
    <row r="4649" spans="2:4" s="202" customFormat="1" x14ac:dyDescent="0.2">
      <c r="B4649" s="199"/>
      <c r="C4649" s="199"/>
      <c r="D4649" s="201"/>
    </row>
    <row r="4650" spans="2:4" s="202" customFormat="1" x14ac:dyDescent="0.2">
      <c r="B4650" s="199"/>
      <c r="C4650" s="199"/>
      <c r="D4650" s="201"/>
    </row>
    <row r="4651" spans="2:4" s="202" customFormat="1" x14ac:dyDescent="0.2">
      <c r="B4651" s="199"/>
      <c r="C4651" s="199"/>
      <c r="D4651" s="201"/>
    </row>
    <row r="4652" spans="2:4" s="202" customFormat="1" x14ac:dyDescent="0.2">
      <c r="B4652" s="199"/>
      <c r="C4652" s="199"/>
      <c r="D4652" s="201"/>
    </row>
    <row r="4653" spans="2:4" s="202" customFormat="1" x14ac:dyDescent="0.2">
      <c r="B4653" s="199"/>
      <c r="C4653" s="199"/>
      <c r="D4653" s="201"/>
    </row>
    <row r="4654" spans="2:4" s="202" customFormat="1" x14ac:dyDescent="0.2">
      <c r="B4654" s="199"/>
      <c r="C4654" s="199"/>
      <c r="D4654" s="201"/>
    </row>
    <row r="4655" spans="2:4" s="202" customFormat="1" x14ac:dyDescent="0.2">
      <c r="B4655" s="199"/>
      <c r="C4655" s="199"/>
      <c r="D4655" s="201"/>
    </row>
    <row r="4656" spans="2:4" s="202" customFormat="1" x14ac:dyDescent="0.2">
      <c r="B4656" s="199"/>
      <c r="C4656" s="199"/>
      <c r="D4656" s="201"/>
    </row>
    <row r="4657" spans="2:4" s="202" customFormat="1" x14ac:dyDescent="0.2">
      <c r="B4657" s="199"/>
      <c r="C4657" s="199"/>
      <c r="D4657" s="201"/>
    </row>
    <row r="4658" spans="2:4" s="202" customFormat="1" x14ac:dyDescent="0.2">
      <c r="B4658" s="199"/>
      <c r="C4658" s="199"/>
      <c r="D4658" s="201"/>
    </row>
    <row r="4659" spans="2:4" s="202" customFormat="1" x14ac:dyDescent="0.2">
      <c r="B4659" s="199"/>
      <c r="C4659" s="199"/>
      <c r="D4659" s="201"/>
    </row>
    <row r="4660" spans="2:4" s="202" customFormat="1" x14ac:dyDescent="0.2">
      <c r="B4660" s="199"/>
      <c r="C4660" s="199"/>
      <c r="D4660" s="201"/>
    </row>
    <row r="4661" spans="2:4" s="202" customFormat="1" x14ac:dyDescent="0.2">
      <c r="B4661" s="199"/>
      <c r="C4661" s="199"/>
      <c r="D4661" s="201"/>
    </row>
    <row r="4662" spans="2:4" s="202" customFormat="1" x14ac:dyDescent="0.2">
      <c r="B4662" s="199"/>
      <c r="C4662" s="199"/>
      <c r="D4662" s="201"/>
    </row>
    <row r="4663" spans="2:4" s="202" customFormat="1" x14ac:dyDescent="0.2">
      <c r="B4663" s="199"/>
      <c r="C4663" s="199"/>
      <c r="D4663" s="201"/>
    </row>
    <row r="4664" spans="2:4" s="202" customFormat="1" x14ac:dyDescent="0.2">
      <c r="B4664" s="199"/>
      <c r="C4664" s="199"/>
      <c r="D4664" s="201"/>
    </row>
    <row r="4665" spans="2:4" s="202" customFormat="1" x14ac:dyDescent="0.2">
      <c r="B4665" s="199"/>
      <c r="C4665" s="199"/>
      <c r="D4665" s="201"/>
    </row>
    <row r="4666" spans="2:4" s="202" customFormat="1" x14ac:dyDescent="0.2">
      <c r="B4666" s="199"/>
      <c r="C4666" s="199"/>
      <c r="D4666" s="201"/>
    </row>
    <row r="4667" spans="2:4" s="202" customFormat="1" x14ac:dyDescent="0.2">
      <c r="B4667" s="199"/>
      <c r="C4667" s="199"/>
      <c r="D4667" s="201"/>
    </row>
    <row r="4668" spans="2:4" s="202" customFormat="1" x14ac:dyDescent="0.2">
      <c r="B4668" s="199"/>
      <c r="C4668" s="199"/>
      <c r="D4668" s="201"/>
    </row>
    <row r="4669" spans="2:4" s="202" customFormat="1" x14ac:dyDescent="0.2">
      <c r="B4669" s="199"/>
      <c r="C4669" s="199"/>
      <c r="D4669" s="201"/>
    </row>
    <row r="4670" spans="2:4" s="202" customFormat="1" x14ac:dyDescent="0.2">
      <c r="B4670" s="199"/>
      <c r="C4670" s="199"/>
      <c r="D4670" s="201"/>
    </row>
    <row r="4671" spans="2:4" s="202" customFormat="1" x14ac:dyDescent="0.2">
      <c r="B4671" s="199"/>
      <c r="C4671" s="199"/>
      <c r="D4671" s="201"/>
    </row>
    <row r="4672" spans="2:4" s="202" customFormat="1" x14ac:dyDescent="0.2">
      <c r="B4672" s="199"/>
      <c r="C4672" s="199"/>
      <c r="D4672" s="201"/>
    </row>
    <row r="4673" spans="2:4" s="202" customFormat="1" x14ac:dyDescent="0.2">
      <c r="B4673" s="199"/>
      <c r="C4673" s="199"/>
      <c r="D4673" s="201"/>
    </row>
    <row r="4674" spans="2:4" s="202" customFormat="1" x14ac:dyDescent="0.2">
      <c r="B4674" s="199"/>
      <c r="C4674" s="199"/>
      <c r="D4674" s="201"/>
    </row>
    <row r="4675" spans="2:4" s="202" customFormat="1" x14ac:dyDescent="0.2">
      <c r="B4675" s="199"/>
      <c r="C4675" s="199"/>
      <c r="D4675" s="201"/>
    </row>
    <row r="4676" spans="2:4" s="202" customFormat="1" x14ac:dyDescent="0.2">
      <c r="B4676" s="199"/>
      <c r="C4676" s="199"/>
      <c r="D4676" s="201"/>
    </row>
    <row r="4677" spans="2:4" s="202" customFormat="1" x14ac:dyDescent="0.2">
      <c r="B4677" s="199"/>
      <c r="C4677" s="199"/>
      <c r="D4677" s="201"/>
    </row>
    <row r="4678" spans="2:4" s="202" customFormat="1" x14ac:dyDescent="0.2">
      <c r="B4678" s="199"/>
      <c r="C4678" s="199"/>
      <c r="D4678" s="201"/>
    </row>
    <row r="4679" spans="2:4" s="202" customFormat="1" x14ac:dyDescent="0.2">
      <c r="B4679" s="199"/>
      <c r="C4679" s="199"/>
      <c r="D4679" s="201"/>
    </row>
    <row r="4680" spans="2:4" s="202" customFormat="1" x14ac:dyDescent="0.2">
      <c r="B4680" s="199"/>
      <c r="C4680" s="199"/>
      <c r="D4680" s="201"/>
    </row>
    <row r="4681" spans="2:4" s="202" customFormat="1" x14ac:dyDescent="0.2">
      <c r="B4681" s="199"/>
      <c r="C4681" s="199"/>
      <c r="D4681" s="201"/>
    </row>
    <row r="4682" spans="2:4" s="202" customFormat="1" x14ac:dyDescent="0.2">
      <c r="B4682" s="199"/>
      <c r="C4682" s="199"/>
      <c r="D4682" s="201"/>
    </row>
    <row r="4683" spans="2:4" s="202" customFormat="1" x14ac:dyDescent="0.2">
      <c r="B4683" s="199"/>
      <c r="C4683" s="199"/>
      <c r="D4683" s="201"/>
    </row>
    <row r="4684" spans="2:4" s="202" customFormat="1" x14ac:dyDescent="0.2">
      <c r="B4684" s="199"/>
      <c r="C4684" s="199"/>
      <c r="D4684" s="201"/>
    </row>
    <row r="4685" spans="2:4" s="202" customFormat="1" x14ac:dyDescent="0.2">
      <c r="B4685" s="199"/>
      <c r="C4685" s="199"/>
      <c r="D4685" s="201"/>
    </row>
    <row r="4686" spans="2:4" s="202" customFormat="1" x14ac:dyDescent="0.2">
      <c r="B4686" s="199"/>
      <c r="C4686" s="199"/>
      <c r="D4686" s="201"/>
    </row>
    <row r="4687" spans="2:4" s="202" customFormat="1" x14ac:dyDescent="0.2">
      <c r="B4687" s="199"/>
      <c r="C4687" s="199"/>
      <c r="D4687" s="201"/>
    </row>
    <row r="4688" spans="2:4" s="202" customFormat="1" x14ac:dyDescent="0.2">
      <c r="B4688" s="199"/>
      <c r="C4688" s="199"/>
      <c r="D4688" s="201"/>
    </row>
    <row r="4689" spans="2:4" s="202" customFormat="1" x14ac:dyDescent="0.2">
      <c r="B4689" s="199"/>
      <c r="C4689" s="199"/>
      <c r="D4689" s="201"/>
    </row>
    <row r="4690" spans="2:4" s="202" customFormat="1" x14ac:dyDescent="0.2">
      <c r="B4690" s="199"/>
      <c r="C4690" s="199"/>
      <c r="D4690" s="201"/>
    </row>
    <row r="4691" spans="2:4" s="202" customFormat="1" x14ac:dyDescent="0.2">
      <c r="B4691" s="199"/>
      <c r="C4691" s="199"/>
      <c r="D4691" s="201"/>
    </row>
    <row r="4692" spans="2:4" s="202" customFormat="1" x14ac:dyDescent="0.2">
      <c r="B4692" s="199"/>
      <c r="C4692" s="199"/>
      <c r="D4692" s="201"/>
    </row>
    <row r="4693" spans="2:4" s="202" customFormat="1" x14ac:dyDescent="0.2">
      <c r="B4693" s="199"/>
      <c r="C4693" s="199"/>
      <c r="D4693" s="201"/>
    </row>
    <row r="4694" spans="2:4" s="202" customFormat="1" x14ac:dyDescent="0.2">
      <c r="B4694" s="199"/>
      <c r="C4694" s="199"/>
      <c r="D4694" s="201"/>
    </row>
    <row r="4695" spans="2:4" s="202" customFormat="1" x14ac:dyDescent="0.2">
      <c r="B4695" s="199"/>
      <c r="C4695" s="199"/>
      <c r="D4695" s="201"/>
    </row>
    <row r="4696" spans="2:4" s="202" customFormat="1" x14ac:dyDescent="0.2">
      <c r="B4696" s="199"/>
      <c r="C4696" s="199"/>
      <c r="D4696" s="201"/>
    </row>
    <row r="4697" spans="2:4" s="202" customFormat="1" x14ac:dyDescent="0.2">
      <c r="B4697" s="199"/>
      <c r="C4697" s="199"/>
      <c r="D4697" s="201"/>
    </row>
    <row r="4698" spans="2:4" s="202" customFormat="1" x14ac:dyDescent="0.2">
      <c r="B4698" s="199"/>
      <c r="C4698" s="199"/>
      <c r="D4698" s="201"/>
    </row>
    <row r="4699" spans="2:4" s="202" customFormat="1" x14ac:dyDescent="0.2">
      <c r="B4699" s="199"/>
      <c r="C4699" s="199"/>
      <c r="D4699" s="201"/>
    </row>
    <row r="4700" spans="2:4" s="202" customFormat="1" x14ac:dyDescent="0.2">
      <c r="B4700" s="199"/>
      <c r="C4700" s="199"/>
      <c r="D4700" s="201"/>
    </row>
    <row r="4701" spans="2:4" s="202" customFormat="1" x14ac:dyDescent="0.2">
      <c r="B4701" s="199"/>
      <c r="C4701" s="199"/>
      <c r="D4701" s="201"/>
    </row>
    <row r="4702" spans="2:4" s="202" customFormat="1" x14ac:dyDescent="0.2">
      <c r="B4702" s="199"/>
      <c r="C4702" s="199"/>
      <c r="D4702" s="201"/>
    </row>
    <row r="4703" spans="2:4" s="202" customFormat="1" x14ac:dyDescent="0.2">
      <c r="B4703" s="199"/>
      <c r="C4703" s="199"/>
      <c r="D4703" s="201"/>
    </row>
    <row r="4704" spans="2:4" s="202" customFormat="1" x14ac:dyDescent="0.2">
      <c r="B4704" s="199"/>
      <c r="C4704" s="199"/>
      <c r="D4704" s="201"/>
    </row>
    <row r="4705" spans="2:4" s="202" customFormat="1" x14ac:dyDescent="0.2">
      <c r="B4705" s="199"/>
      <c r="C4705" s="199"/>
      <c r="D4705" s="201"/>
    </row>
    <row r="4706" spans="2:4" s="202" customFormat="1" x14ac:dyDescent="0.2">
      <c r="B4706" s="199"/>
      <c r="C4706" s="199"/>
      <c r="D4706" s="201"/>
    </row>
    <row r="4707" spans="2:4" s="202" customFormat="1" x14ac:dyDescent="0.2">
      <c r="B4707" s="199"/>
      <c r="C4707" s="199"/>
      <c r="D4707" s="201"/>
    </row>
    <row r="4708" spans="2:4" s="202" customFormat="1" x14ac:dyDescent="0.2">
      <c r="B4708" s="199"/>
      <c r="C4708" s="199"/>
      <c r="D4708" s="201"/>
    </row>
    <row r="4709" spans="2:4" s="202" customFormat="1" x14ac:dyDescent="0.2">
      <c r="B4709" s="199"/>
      <c r="C4709" s="199"/>
      <c r="D4709" s="201"/>
    </row>
    <row r="4710" spans="2:4" s="202" customFormat="1" x14ac:dyDescent="0.2">
      <c r="B4710" s="199"/>
      <c r="C4710" s="199"/>
      <c r="D4710" s="201"/>
    </row>
    <row r="4711" spans="2:4" s="202" customFormat="1" x14ac:dyDescent="0.2">
      <c r="B4711" s="199"/>
      <c r="C4711" s="199"/>
      <c r="D4711" s="201"/>
    </row>
    <row r="4712" spans="2:4" s="202" customFormat="1" x14ac:dyDescent="0.2">
      <c r="B4712" s="199"/>
      <c r="C4712" s="199"/>
      <c r="D4712" s="201"/>
    </row>
    <row r="4713" spans="2:4" s="202" customFormat="1" x14ac:dyDescent="0.2">
      <c r="B4713" s="199"/>
      <c r="C4713" s="199"/>
      <c r="D4713" s="201"/>
    </row>
    <row r="4714" spans="2:4" s="202" customFormat="1" x14ac:dyDescent="0.2">
      <c r="B4714" s="199"/>
      <c r="C4714" s="199"/>
      <c r="D4714" s="201"/>
    </row>
    <row r="4715" spans="2:4" s="202" customFormat="1" x14ac:dyDescent="0.2">
      <c r="B4715" s="199"/>
      <c r="C4715" s="199"/>
      <c r="D4715" s="201"/>
    </row>
    <row r="4716" spans="2:4" s="202" customFormat="1" x14ac:dyDescent="0.2">
      <c r="B4716" s="199"/>
      <c r="C4716" s="199"/>
      <c r="D4716" s="201"/>
    </row>
    <row r="4717" spans="2:4" s="202" customFormat="1" x14ac:dyDescent="0.2">
      <c r="B4717" s="199"/>
      <c r="C4717" s="199"/>
      <c r="D4717" s="201"/>
    </row>
    <row r="4718" spans="2:4" s="202" customFormat="1" x14ac:dyDescent="0.2">
      <c r="B4718" s="199"/>
      <c r="C4718" s="199"/>
      <c r="D4718" s="201"/>
    </row>
    <row r="4719" spans="2:4" s="202" customFormat="1" x14ac:dyDescent="0.2">
      <c r="B4719" s="199"/>
      <c r="C4719" s="199"/>
      <c r="D4719" s="201"/>
    </row>
    <row r="4720" spans="2:4" s="202" customFormat="1" x14ac:dyDescent="0.2">
      <c r="B4720" s="199"/>
      <c r="C4720" s="199"/>
      <c r="D4720" s="201"/>
    </row>
    <row r="4721" spans="2:4" s="202" customFormat="1" x14ac:dyDescent="0.2">
      <c r="B4721" s="199"/>
      <c r="C4721" s="199"/>
      <c r="D4721" s="201"/>
    </row>
    <row r="4722" spans="2:4" s="202" customFormat="1" x14ac:dyDescent="0.2">
      <c r="B4722" s="199"/>
      <c r="C4722" s="199"/>
      <c r="D4722" s="201"/>
    </row>
    <row r="4723" spans="2:4" s="202" customFormat="1" x14ac:dyDescent="0.2">
      <c r="B4723" s="199"/>
      <c r="C4723" s="199"/>
      <c r="D4723" s="201"/>
    </row>
    <row r="4724" spans="2:4" s="202" customFormat="1" x14ac:dyDescent="0.2">
      <c r="B4724" s="199"/>
      <c r="C4724" s="199"/>
      <c r="D4724" s="201"/>
    </row>
    <row r="4725" spans="2:4" s="202" customFormat="1" x14ac:dyDescent="0.2">
      <c r="B4725" s="199"/>
      <c r="C4725" s="199"/>
      <c r="D4725" s="201"/>
    </row>
    <row r="4726" spans="2:4" s="202" customFormat="1" x14ac:dyDescent="0.2">
      <c r="B4726" s="199"/>
      <c r="C4726" s="199"/>
      <c r="D4726" s="201"/>
    </row>
    <row r="4727" spans="2:4" s="202" customFormat="1" x14ac:dyDescent="0.2">
      <c r="B4727" s="199"/>
      <c r="C4727" s="199"/>
      <c r="D4727" s="201"/>
    </row>
    <row r="4728" spans="2:4" s="202" customFormat="1" x14ac:dyDescent="0.2">
      <c r="B4728" s="199"/>
      <c r="C4728" s="199"/>
      <c r="D4728" s="201"/>
    </row>
    <row r="4729" spans="2:4" s="202" customFormat="1" x14ac:dyDescent="0.2">
      <c r="B4729" s="199"/>
      <c r="C4729" s="199"/>
      <c r="D4729" s="201"/>
    </row>
    <row r="4730" spans="2:4" s="202" customFormat="1" x14ac:dyDescent="0.2">
      <c r="B4730" s="199"/>
      <c r="C4730" s="199"/>
      <c r="D4730" s="201"/>
    </row>
    <row r="4731" spans="2:4" s="202" customFormat="1" x14ac:dyDescent="0.2">
      <c r="B4731" s="199"/>
      <c r="C4731" s="199"/>
      <c r="D4731" s="201"/>
    </row>
    <row r="4732" spans="2:4" s="202" customFormat="1" x14ac:dyDescent="0.2">
      <c r="B4732" s="199"/>
      <c r="C4732" s="199"/>
      <c r="D4732" s="201"/>
    </row>
    <row r="4733" spans="2:4" s="202" customFormat="1" x14ac:dyDescent="0.2">
      <c r="B4733" s="199"/>
      <c r="C4733" s="199"/>
      <c r="D4733" s="201"/>
    </row>
    <row r="4734" spans="2:4" s="202" customFormat="1" x14ac:dyDescent="0.2">
      <c r="B4734" s="199"/>
      <c r="C4734" s="199"/>
      <c r="D4734" s="201"/>
    </row>
    <row r="4735" spans="2:4" s="202" customFormat="1" x14ac:dyDescent="0.2">
      <c r="B4735" s="199"/>
      <c r="C4735" s="199"/>
      <c r="D4735" s="201"/>
    </row>
    <row r="4736" spans="2:4" s="202" customFormat="1" x14ac:dyDescent="0.2">
      <c r="B4736" s="199"/>
      <c r="C4736" s="199"/>
      <c r="D4736" s="201"/>
    </row>
    <row r="4737" spans="2:4" s="202" customFormat="1" x14ac:dyDescent="0.2">
      <c r="B4737" s="199"/>
      <c r="C4737" s="199"/>
      <c r="D4737" s="201"/>
    </row>
    <row r="4738" spans="2:4" s="202" customFormat="1" x14ac:dyDescent="0.2">
      <c r="B4738" s="199"/>
      <c r="C4738" s="199"/>
      <c r="D4738" s="201"/>
    </row>
    <row r="4739" spans="2:4" s="202" customFormat="1" x14ac:dyDescent="0.2">
      <c r="B4739" s="199"/>
      <c r="C4739" s="199"/>
      <c r="D4739" s="201"/>
    </row>
    <row r="4740" spans="2:4" s="202" customFormat="1" x14ac:dyDescent="0.2">
      <c r="B4740" s="199"/>
      <c r="C4740" s="199"/>
      <c r="D4740" s="201"/>
    </row>
    <row r="4741" spans="2:4" s="202" customFormat="1" x14ac:dyDescent="0.2">
      <c r="B4741" s="199"/>
      <c r="C4741" s="199"/>
      <c r="D4741" s="201"/>
    </row>
    <row r="4742" spans="2:4" s="202" customFormat="1" x14ac:dyDescent="0.2">
      <c r="B4742" s="199"/>
      <c r="C4742" s="199"/>
      <c r="D4742" s="201"/>
    </row>
    <row r="4743" spans="2:4" s="202" customFormat="1" x14ac:dyDescent="0.2">
      <c r="B4743" s="199"/>
      <c r="C4743" s="199"/>
      <c r="D4743" s="201"/>
    </row>
    <row r="4744" spans="2:4" s="202" customFormat="1" x14ac:dyDescent="0.2">
      <c r="B4744" s="199"/>
      <c r="C4744" s="199"/>
      <c r="D4744" s="201"/>
    </row>
    <row r="4745" spans="2:4" s="202" customFormat="1" x14ac:dyDescent="0.2">
      <c r="B4745" s="199"/>
      <c r="C4745" s="199"/>
      <c r="D4745" s="201"/>
    </row>
    <row r="4746" spans="2:4" s="202" customFormat="1" x14ac:dyDescent="0.2">
      <c r="B4746" s="199"/>
      <c r="C4746" s="199"/>
      <c r="D4746" s="201"/>
    </row>
    <row r="4747" spans="2:4" s="202" customFormat="1" x14ac:dyDescent="0.2">
      <c r="B4747" s="199"/>
      <c r="C4747" s="199"/>
      <c r="D4747" s="201"/>
    </row>
    <row r="4748" spans="2:4" s="202" customFormat="1" x14ac:dyDescent="0.2">
      <c r="B4748" s="199"/>
      <c r="C4748" s="199"/>
      <c r="D4748" s="201"/>
    </row>
    <row r="4749" spans="2:4" s="202" customFormat="1" x14ac:dyDescent="0.2">
      <c r="B4749" s="199"/>
      <c r="C4749" s="199"/>
      <c r="D4749" s="201"/>
    </row>
    <row r="4750" spans="2:4" s="202" customFormat="1" x14ac:dyDescent="0.2">
      <c r="B4750" s="199"/>
      <c r="C4750" s="199"/>
      <c r="D4750" s="201"/>
    </row>
    <row r="4751" spans="2:4" s="202" customFormat="1" x14ac:dyDescent="0.2">
      <c r="B4751" s="199"/>
      <c r="C4751" s="199"/>
      <c r="D4751" s="201"/>
    </row>
    <row r="4752" spans="2:4" s="202" customFormat="1" x14ac:dyDescent="0.2">
      <c r="B4752" s="199"/>
      <c r="C4752" s="199"/>
      <c r="D4752" s="201"/>
    </row>
    <row r="4753" spans="2:4" s="202" customFormat="1" x14ac:dyDescent="0.2">
      <c r="B4753" s="199"/>
      <c r="C4753" s="199"/>
      <c r="D4753" s="201"/>
    </row>
    <row r="4754" spans="2:4" s="202" customFormat="1" x14ac:dyDescent="0.2">
      <c r="B4754" s="199"/>
      <c r="C4754" s="199"/>
      <c r="D4754" s="201"/>
    </row>
    <row r="4755" spans="2:4" s="202" customFormat="1" x14ac:dyDescent="0.2">
      <c r="B4755" s="199"/>
      <c r="C4755" s="199"/>
      <c r="D4755" s="201"/>
    </row>
    <row r="4756" spans="2:4" s="202" customFormat="1" x14ac:dyDescent="0.2">
      <c r="B4756" s="199"/>
      <c r="C4756" s="199"/>
      <c r="D4756" s="201"/>
    </row>
    <row r="4757" spans="2:4" s="202" customFormat="1" x14ac:dyDescent="0.2">
      <c r="B4757" s="199"/>
      <c r="C4757" s="199"/>
      <c r="D4757" s="201"/>
    </row>
    <row r="4758" spans="2:4" s="202" customFormat="1" x14ac:dyDescent="0.2">
      <c r="B4758" s="199"/>
      <c r="C4758" s="199"/>
      <c r="D4758" s="201"/>
    </row>
    <row r="4759" spans="2:4" s="202" customFormat="1" x14ac:dyDescent="0.2">
      <c r="B4759" s="199"/>
      <c r="C4759" s="199"/>
      <c r="D4759" s="201"/>
    </row>
    <row r="4760" spans="2:4" s="202" customFormat="1" x14ac:dyDescent="0.2">
      <c r="B4760" s="199"/>
      <c r="C4760" s="199"/>
      <c r="D4760" s="201"/>
    </row>
    <row r="4761" spans="2:4" s="202" customFormat="1" x14ac:dyDescent="0.2">
      <c r="B4761" s="199"/>
      <c r="C4761" s="199"/>
      <c r="D4761" s="201"/>
    </row>
    <row r="4762" spans="2:4" s="202" customFormat="1" x14ac:dyDescent="0.2">
      <c r="B4762" s="199"/>
      <c r="C4762" s="199"/>
      <c r="D4762" s="201"/>
    </row>
    <row r="4763" spans="2:4" s="202" customFormat="1" x14ac:dyDescent="0.2">
      <c r="B4763" s="199"/>
      <c r="C4763" s="199"/>
      <c r="D4763" s="201"/>
    </row>
    <row r="4764" spans="2:4" s="202" customFormat="1" x14ac:dyDescent="0.2">
      <c r="B4764" s="199"/>
      <c r="C4764" s="199"/>
      <c r="D4764" s="201"/>
    </row>
    <row r="4765" spans="2:4" s="202" customFormat="1" x14ac:dyDescent="0.2">
      <c r="B4765" s="199"/>
      <c r="C4765" s="199"/>
      <c r="D4765" s="201"/>
    </row>
    <row r="4766" spans="2:4" s="202" customFormat="1" x14ac:dyDescent="0.2">
      <c r="B4766" s="199"/>
      <c r="C4766" s="199"/>
      <c r="D4766" s="201"/>
    </row>
    <row r="4767" spans="2:4" s="202" customFormat="1" x14ac:dyDescent="0.2">
      <c r="B4767" s="199"/>
      <c r="C4767" s="199"/>
      <c r="D4767" s="201"/>
    </row>
    <row r="4768" spans="2:4" s="202" customFormat="1" x14ac:dyDescent="0.2">
      <c r="B4768" s="199"/>
      <c r="C4768" s="199"/>
      <c r="D4768" s="201"/>
    </row>
    <row r="4769" spans="2:4" s="202" customFormat="1" x14ac:dyDescent="0.2">
      <c r="B4769" s="199"/>
      <c r="C4769" s="199"/>
      <c r="D4769" s="201"/>
    </row>
    <row r="4770" spans="2:4" s="202" customFormat="1" x14ac:dyDescent="0.2">
      <c r="B4770" s="199"/>
      <c r="C4770" s="199"/>
      <c r="D4770" s="201"/>
    </row>
    <row r="4771" spans="2:4" s="202" customFormat="1" x14ac:dyDescent="0.2">
      <c r="B4771" s="199"/>
      <c r="C4771" s="199"/>
      <c r="D4771" s="201"/>
    </row>
    <row r="4772" spans="2:4" s="202" customFormat="1" x14ac:dyDescent="0.2">
      <c r="B4772" s="199"/>
      <c r="C4772" s="199"/>
      <c r="D4772" s="201"/>
    </row>
    <row r="4773" spans="2:4" s="202" customFormat="1" x14ac:dyDescent="0.2">
      <c r="B4773" s="199"/>
      <c r="C4773" s="199"/>
      <c r="D4773" s="201"/>
    </row>
    <row r="4774" spans="2:4" s="202" customFormat="1" x14ac:dyDescent="0.2">
      <c r="B4774" s="199"/>
      <c r="C4774" s="199"/>
      <c r="D4774" s="201"/>
    </row>
    <row r="4775" spans="2:4" s="202" customFormat="1" x14ac:dyDescent="0.2">
      <c r="B4775" s="199"/>
      <c r="C4775" s="199"/>
      <c r="D4775" s="201"/>
    </row>
    <row r="4776" spans="2:4" s="202" customFormat="1" x14ac:dyDescent="0.2">
      <c r="B4776" s="199"/>
      <c r="C4776" s="199"/>
      <c r="D4776" s="201"/>
    </row>
    <row r="4777" spans="2:4" s="202" customFormat="1" x14ac:dyDescent="0.2">
      <c r="B4777" s="199"/>
      <c r="C4777" s="199"/>
      <c r="D4777" s="201"/>
    </row>
    <row r="4778" spans="2:4" s="202" customFormat="1" x14ac:dyDescent="0.2">
      <c r="B4778" s="199"/>
      <c r="C4778" s="199"/>
      <c r="D4778" s="201"/>
    </row>
    <row r="4779" spans="2:4" s="202" customFormat="1" x14ac:dyDescent="0.2">
      <c r="B4779" s="199"/>
      <c r="C4779" s="199"/>
      <c r="D4779" s="201"/>
    </row>
    <row r="4780" spans="2:4" s="202" customFormat="1" x14ac:dyDescent="0.2">
      <c r="B4780" s="199"/>
      <c r="C4780" s="199"/>
      <c r="D4780" s="201"/>
    </row>
    <row r="4781" spans="2:4" s="202" customFormat="1" x14ac:dyDescent="0.2">
      <c r="B4781" s="199"/>
      <c r="C4781" s="199"/>
      <c r="D4781" s="201"/>
    </row>
    <row r="4782" spans="2:4" s="202" customFormat="1" x14ac:dyDescent="0.2">
      <c r="B4782" s="199"/>
      <c r="C4782" s="199"/>
      <c r="D4782" s="201"/>
    </row>
    <row r="4783" spans="2:4" s="202" customFormat="1" x14ac:dyDescent="0.2">
      <c r="B4783" s="199"/>
      <c r="C4783" s="199"/>
      <c r="D4783" s="201"/>
    </row>
    <row r="4784" spans="2:4" s="202" customFormat="1" x14ac:dyDescent="0.2">
      <c r="B4784" s="199"/>
      <c r="C4784" s="199"/>
      <c r="D4784" s="201"/>
    </row>
    <row r="4785" spans="2:4" s="202" customFormat="1" x14ac:dyDescent="0.2">
      <c r="B4785" s="199"/>
      <c r="C4785" s="199"/>
      <c r="D4785" s="201"/>
    </row>
    <row r="4786" spans="2:4" s="202" customFormat="1" x14ac:dyDescent="0.2">
      <c r="B4786" s="199"/>
      <c r="C4786" s="199"/>
      <c r="D4786" s="201"/>
    </row>
    <row r="4787" spans="2:4" s="202" customFormat="1" x14ac:dyDescent="0.2">
      <c r="B4787" s="199"/>
      <c r="C4787" s="199"/>
      <c r="D4787" s="201"/>
    </row>
    <row r="4788" spans="2:4" s="202" customFormat="1" x14ac:dyDescent="0.2">
      <c r="B4788" s="199"/>
      <c r="C4788" s="199"/>
      <c r="D4788" s="201"/>
    </row>
    <row r="4789" spans="2:4" s="202" customFormat="1" x14ac:dyDescent="0.2">
      <c r="B4789" s="199"/>
      <c r="C4789" s="199"/>
      <c r="D4789" s="201"/>
    </row>
    <row r="4790" spans="2:4" s="202" customFormat="1" x14ac:dyDescent="0.2">
      <c r="B4790" s="199"/>
      <c r="C4790" s="199"/>
      <c r="D4790" s="201"/>
    </row>
    <row r="4791" spans="2:4" s="202" customFormat="1" x14ac:dyDescent="0.2">
      <c r="B4791" s="199"/>
      <c r="C4791" s="199"/>
      <c r="D4791" s="201"/>
    </row>
    <row r="4792" spans="2:4" s="202" customFormat="1" x14ac:dyDescent="0.2">
      <c r="B4792" s="199"/>
      <c r="C4792" s="199"/>
      <c r="D4792" s="201"/>
    </row>
    <row r="4793" spans="2:4" s="202" customFormat="1" x14ac:dyDescent="0.2">
      <c r="B4793" s="199"/>
      <c r="C4793" s="199"/>
      <c r="D4793" s="201"/>
    </row>
    <row r="4794" spans="2:4" s="202" customFormat="1" x14ac:dyDescent="0.2">
      <c r="B4794" s="199"/>
      <c r="C4794" s="199"/>
      <c r="D4794" s="201"/>
    </row>
    <row r="4795" spans="2:4" s="202" customFormat="1" x14ac:dyDescent="0.2">
      <c r="B4795" s="199"/>
      <c r="C4795" s="199"/>
      <c r="D4795" s="201"/>
    </row>
    <row r="4796" spans="2:4" s="202" customFormat="1" x14ac:dyDescent="0.2">
      <c r="B4796" s="199"/>
      <c r="C4796" s="199"/>
      <c r="D4796" s="201"/>
    </row>
    <row r="4797" spans="2:4" s="202" customFormat="1" x14ac:dyDescent="0.2">
      <c r="B4797" s="199"/>
      <c r="C4797" s="199"/>
      <c r="D4797" s="201"/>
    </row>
    <row r="4798" spans="2:4" s="202" customFormat="1" x14ac:dyDescent="0.2">
      <c r="B4798" s="199"/>
      <c r="C4798" s="199"/>
      <c r="D4798" s="201"/>
    </row>
    <row r="4799" spans="2:4" s="202" customFormat="1" x14ac:dyDescent="0.2">
      <c r="B4799" s="199"/>
      <c r="C4799" s="199"/>
      <c r="D4799" s="201"/>
    </row>
    <row r="4800" spans="2:4" s="202" customFormat="1" x14ac:dyDescent="0.2">
      <c r="B4800" s="199"/>
      <c r="C4800" s="199"/>
      <c r="D4800" s="201"/>
    </row>
    <row r="4801" spans="2:4" s="202" customFormat="1" x14ac:dyDescent="0.2">
      <c r="B4801" s="199"/>
      <c r="C4801" s="199"/>
      <c r="D4801" s="201"/>
    </row>
    <row r="4802" spans="2:4" s="202" customFormat="1" x14ac:dyDescent="0.2">
      <c r="B4802" s="199"/>
      <c r="C4802" s="199"/>
      <c r="D4802" s="201"/>
    </row>
    <row r="4803" spans="2:4" s="202" customFormat="1" x14ac:dyDescent="0.2">
      <c r="B4803" s="199"/>
      <c r="C4803" s="199"/>
      <c r="D4803" s="201"/>
    </row>
    <row r="4804" spans="2:4" s="202" customFormat="1" x14ac:dyDescent="0.2">
      <c r="B4804" s="199"/>
      <c r="C4804" s="199"/>
      <c r="D4804" s="201"/>
    </row>
    <row r="4805" spans="2:4" s="202" customFormat="1" x14ac:dyDescent="0.2">
      <c r="B4805" s="199"/>
      <c r="C4805" s="199"/>
      <c r="D4805" s="201"/>
    </row>
    <row r="4806" spans="2:4" s="202" customFormat="1" x14ac:dyDescent="0.2">
      <c r="B4806" s="199"/>
      <c r="C4806" s="199"/>
      <c r="D4806" s="201"/>
    </row>
    <row r="4807" spans="2:4" s="202" customFormat="1" x14ac:dyDescent="0.2">
      <c r="B4807" s="199"/>
      <c r="C4807" s="199"/>
      <c r="D4807" s="201"/>
    </row>
    <row r="4808" spans="2:4" s="202" customFormat="1" x14ac:dyDescent="0.2">
      <c r="B4808" s="199"/>
      <c r="C4808" s="199"/>
      <c r="D4808" s="201"/>
    </row>
    <row r="4809" spans="2:4" s="202" customFormat="1" x14ac:dyDescent="0.2">
      <c r="B4809" s="199"/>
      <c r="C4809" s="199"/>
      <c r="D4809" s="201"/>
    </row>
    <row r="4810" spans="2:4" s="202" customFormat="1" x14ac:dyDescent="0.2">
      <c r="B4810" s="199"/>
      <c r="C4810" s="199"/>
      <c r="D4810" s="201"/>
    </row>
    <row r="4811" spans="2:4" s="202" customFormat="1" x14ac:dyDescent="0.2">
      <c r="B4811" s="199"/>
      <c r="C4811" s="199"/>
      <c r="D4811" s="201"/>
    </row>
    <row r="4812" spans="2:4" s="202" customFormat="1" x14ac:dyDescent="0.2">
      <c r="B4812" s="199"/>
      <c r="C4812" s="199"/>
      <c r="D4812" s="201"/>
    </row>
    <row r="4813" spans="2:4" s="202" customFormat="1" x14ac:dyDescent="0.2">
      <c r="B4813" s="199"/>
      <c r="C4813" s="199"/>
      <c r="D4813" s="201"/>
    </row>
    <row r="4814" spans="2:4" s="202" customFormat="1" x14ac:dyDescent="0.2">
      <c r="B4814" s="199"/>
      <c r="C4814" s="199"/>
      <c r="D4814" s="201"/>
    </row>
    <row r="4815" spans="2:4" s="202" customFormat="1" x14ac:dyDescent="0.2">
      <c r="B4815" s="199"/>
      <c r="C4815" s="199"/>
      <c r="D4815" s="201"/>
    </row>
    <row r="4816" spans="2:4" s="202" customFormat="1" x14ac:dyDescent="0.2">
      <c r="B4816" s="199"/>
      <c r="C4816" s="199"/>
      <c r="D4816" s="201"/>
    </row>
    <row r="4817" spans="2:4" s="202" customFormat="1" x14ac:dyDescent="0.2">
      <c r="B4817" s="199"/>
      <c r="C4817" s="199"/>
      <c r="D4817" s="201"/>
    </row>
    <row r="4818" spans="2:4" s="202" customFormat="1" x14ac:dyDescent="0.2">
      <c r="B4818" s="199"/>
      <c r="C4818" s="199"/>
      <c r="D4818" s="201"/>
    </row>
    <row r="4819" spans="2:4" s="202" customFormat="1" x14ac:dyDescent="0.2">
      <c r="B4819" s="199"/>
      <c r="C4819" s="199"/>
      <c r="D4819" s="201"/>
    </row>
    <row r="4820" spans="2:4" s="202" customFormat="1" x14ac:dyDescent="0.2">
      <c r="B4820" s="199"/>
      <c r="C4820" s="199"/>
      <c r="D4820" s="201"/>
    </row>
    <row r="4821" spans="2:4" s="202" customFormat="1" x14ac:dyDescent="0.2">
      <c r="B4821" s="199"/>
      <c r="C4821" s="199"/>
      <c r="D4821" s="201"/>
    </row>
    <row r="4822" spans="2:4" s="202" customFormat="1" x14ac:dyDescent="0.2">
      <c r="B4822" s="199"/>
      <c r="C4822" s="199"/>
      <c r="D4822" s="201"/>
    </row>
    <row r="4823" spans="2:4" s="202" customFormat="1" x14ac:dyDescent="0.2">
      <c r="B4823" s="199"/>
      <c r="C4823" s="199"/>
      <c r="D4823" s="201"/>
    </row>
    <row r="4824" spans="2:4" s="202" customFormat="1" x14ac:dyDescent="0.2">
      <c r="B4824" s="199"/>
      <c r="C4824" s="199"/>
      <c r="D4824" s="201"/>
    </row>
    <row r="4825" spans="2:4" s="202" customFormat="1" x14ac:dyDescent="0.2">
      <c r="B4825" s="199"/>
      <c r="C4825" s="199"/>
      <c r="D4825" s="201"/>
    </row>
    <row r="4826" spans="2:4" s="202" customFormat="1" x14ac:dyDescent="0.2">
      <c r="B4826" s="199"/>
      <c r="C4826" s="199"/>
      <c r="D4826" s="201"/>
    </row>
    <row r="4827" spans="2:4" s="202" customFormat="1" x14ac:dyDescent="0.2">
      <c r="B4827" s="199"/>
      <c r="C4827" s="199"/>
      <c r="D4827" s="201"/>
    </row>
    <row r="4828" spans="2:4" s="202" customFormat="1" x14ac:dyDescent="0.2">
      <c r="B4828" s="199"/>
      <c r="C4828" s="199"/>
      <c r="D4828" s="201"/>
    </row>
    <row r="4829" spans="2:4" s="202" customFormat="1" x14ac:dyDescent="0.2">
      <c r="B4829" s="199"/>
      <c r="C4829" s="199"/>
      <c r="D4829" s="201"/>
    </row>
    <row r="4830" spans="2:4" s="202" customFormat="1" x14ac:dyDescent="0.2">
      <c r="B4830" s="199"/>
      <c r="C4830" s="199"/>
      <c r="D4830" s="201"/>
    </row>
    <row r="4831" spans="2:4" s="202" customFormat="1" x14ac:dyDescent="0.2">
      <c r="B4831" s="199"/>
      <c r="C4831" s="199"/>
      <c r="D4831" s="201"/>
    </row>
    <row r="4832" spans="2:4" s="202" customFormat="1" x14ac:dyDescent="0.2">
      <c r="B4832" s="199"/>
      <c r="C4832" s="199"/>
      <c r="D4832" s="201"/>
    </row>
    <row r="4833" spans="2:4" s="202" customFormat="1" x14ac:dyDescent="0.2">
      <c r="B4833" s="199"/>
      <c r="C4833" s="199"/>
      <c r="D4833" s="201"/>
    </row>
    <row r="4834" spans="2:4" s="202" customFormat="1" x14ac:dyDescent="0.2">
      <c r="B4834" s="199"/>
      <c r="C4834" s="199"/>
      <c r="D4834" s="201"/>
    </row>
    <row r="4835" spans="2:4" s="202" customFormat="1" x14ac:dyDescent="0.2">
      <c r="B4835" s="199"/>
      <c r="C4835" s="199"/>
      <c r="D4835" s="201"/>
    </row>
    <row r="4836" spans="2:4" s="202" customFormat="1" x14ac:dyDescent="0.2">
      <c r="B4836" s="199"/>
      <c r="C4836" s="199"/>
      <c r="D4836" s="201"/>
    </row>
    <row r="4837" spans="2:4" s="202" customFormat="1" x14ac:dyDescent="0.2">
      <c r="B4837" s="199"/>
      <c r="C4837" s="199"/>
      <c r="D4837" s="201"/>
    </row>
    <row r="4838" spans="2:4" s="202" customFormat="1" x14ac:dyDescent="0.2">
      <c r="B4838" s="199"/>
      <c r="C4838" s="199"/>
      <c r="D4838" s="201"/>
    </row>
    <row r="4839" spans="2:4" s="202" customFormat="1" x14ac:dyDescent="0.2">
      <c r="B4839" s="199"/>
      <c r="C4839" s="199"/>
      <c r="D4839" s="201"/>
    </row>
    <row r="4840" spans="2:4" s="202" customFormat="1" x14ac:dyDescent="0.2">
      <c r="B4840" s="199"/>
      <c r="C4840" s="199"/>
      <c r="D4840" s="201"/>
    </row>
    <row r="4841" spans="2:4" s="202" customFormat="1" x14ac:dyDescent="0.2">
      <c r="B4841" s="199"/>
      <c r="C4841" s="199"/>
      <c r="D4841" s="201"/>
    </row>
    <row r="4842" spans="2:4" s="202" customFormat="1" x14ac:dyDescent="0.2">
      <c r="B4842" s="199"/>
      <c r="C4842" s="199"/>
      <c r="D4842" s="201"/>
    </row>
    <row r="4843" spans="2:4" s="202" customFormat="1" x14ac:dyDescent="0.2">
      <c r="B4843" s="199"/>
      <c r="C4843" s="199"/>
      <c r="D4843" s="201"/>
    </row>
    <row r="4844" spans="2:4" s="202" customFormat="1" x14ac:dyDescent="0.2">
      <c r="B4844" s="199"/>
      <c r="C4844" s="199"/>
      <c r="D4844" s="201"/>
    </row>
    <row r="4845" spans="2:4" s="202" customFormat="1" x14ac:dyDescent="0.2">
      <c r="B4845" s="199"/>
      <c r="C4845" s="199"/>
      <c r="D4845" s="201"/>
    </row>
    <row r="4846" spans="2:4" s="202" customFormat="1" x14ac:dyDescent="0.2">
      <c r="B4846" s="199"/>
      <c r="C4846" s="199"/>
      <c r="D4846" s="201"/>
    </row>
    <row r="4847" spans="2:4" s="202" customFormat="1" x14ac:dyDescent="0.2">
      <c r="B4847" s="199"/>
      <c r="C4847" s="199"/>
      <c r="D4847" s="201"/>
    </row>
    <row r="4848" spans="2:4" s="202" customFormat="1" x14ac:dyDescent="0.2">
      <c r="B4848" s="199"/>
      <c r="C4848" s="199"/>
      <c r="D4848" s="201"/>
    </row>
    <row r="4849" spans="2:4" s="202" customFormat="1" x14ac:dyDescent="0.2">
      <c r="B4849" s="199"/>
      <c r="C4849" s="199"/>
      <c r="D4849" s="201"/>
    </row>
    <row r="4850" spans="2:4" s="202" customFormat="1" x14ac:dyDescent="0.2">
      <c r="B4850" s="199"/>
      <c r="C4850" s="199"/>
      <c r="D4850" s="201"/>
    </row>
    <row r="4851" spans="2:4" s="202" customFormat="1" x14ac:dyDescent="0.2">
      <c r="B4851" s="199"/>
      <c r="C4851" s="199"/>
      <c r="D4851" s="201"/>
    </row>
    <row r="4852" spans="2:4" s="202" customFormat="1" x14ac:dyDescent="0.2">
      <c r="B4852" s="199"/>
      <c r="C4852" s="199"/>
      <c r="D4852" s="201"/>
    </row>
    <row r="4853" spans="2:4" s="202" customFormat="1" x14ac:dyDescent="0.2">
      <c r="B4853" s="199"/>
      <c r="C4853" s="199"/>
      <c r="D4853" s="201"/>
    </row>
    <row r="4854" spans="2:4" s="202" customFormat="1" x14ac:dyDescent="0.2">
      <c r="B4854" s="199"/>
      <c r="C4854" s="199"/>
      <c r="D4854" s="201"/>
    </row>
    <row r="4855" spans="2:4" s="202" customFormat="1" x14ac:dyDescent="0.2">
      <c r="B4855" s="199"/>
      <c r="C4855" s="199"/>
      <c r="D4855" s="201"/>
    </row>
    <row r="4856" spans="2:4" s="202" customFormat="1" x14ac:dyDescent="0.2">
      <c r="B4856" s="199"/>
      <c r="C4856" s="199"/>
      <c r="D4856" s="201"/>
    </row>
    <row r="4857" spans="2:4" s="202" customFormat="1" x14ac:dyDescent="0.2">
      <c r="B4857" s="199"/>
      <c r="C4857" s="199"/>
      <c r="D4857" s="201"/>
    </row>
    <row r="4858" spans="2:4" s="202" customFormat="1" x14ac:dyDescent="0.2">
      <c r="B4858" s="199"/>
      <c r="C4858" s="199"/>
      <c r="D4858" s="201"/>
    </row>
    <row r="4859" spans="2:4" s="202" customFormat="1" x14ac:dyDescent="0.2">
      <c r="B4859" s="199"/>
      <c r="C4859" s="199"/>
      <c r="D4859" s="201"/>
    </row>
    <row r="4860" spans="2:4" s="202" customFormat="1" x14ac:dyDescent="0.2">
      <c r="B4860" s="199"/>
      <c r="C4860" s="199"/>
      <c r="D4860" s="201"/>
    </row>
    <row r="4861" spans="2:4" s="202" customFormat="1" x14ac:dyDescent="0.2">
      <c r="B4861" s="199"/>
      <c r="C4861" s="199"/>
      <c r="D4861" s="201"/>
    </row>
    <row r="4862" spans="2:4" s="202" customFormat="1" x14ac:dyDescent="0.2">
      <c r="B4862" s="199"/>
      <c r="C4862" s="199"/>
      <c r="D4862" s="201"/>
    </row>
    <row r="4863" spans="2:4" s="202" customFormat="1" x14ac:dyDescent="0.2">
      <c r="B4863" s="199"/>
      <c r="C4863" s="199"/>
      <c r="D4863" s="201"/>
    </row>
    <row r="4864" spans="2:4" s="202" customFormat="1" x14ac:dyDescent="0.2">
      <c r="B4864" s="199"/>
      <c r="C4864" s="199"/>
      <c r="D4864" s="201"/>
    </row>
    <row r="4865" spans="2:4" s="202" customFormat="1" x14ac:dyDescent="0.2">
      <c r="B4865" s="199"/>
      <c r="C4865" s="199"/>
      <c r="D4865" s="201"/>
    </row>
    <row r="4866" spans="2:4" s="202" customFormat="1" x14ac:dyDescent="0.2">
      <c r="B4866" s="199"/>
      <c r="C4866" s="199"/>
      <c r="D4866" s="201"/>
    </row>
    <row r="4867" spans="2:4" s="202" customFormat="1" x14ac:dyDescent="0.2">
      <c r="B4867" s="199"/>
      <c r="C4867" s="199"/>
      <c r="D4867" s="201"/>
    </row>
    <row r="4868" spans="2:4" s="202" customFormat="1" x14ac:dyDescent="0.2">
      <c r="B4868" s="199"/>
      <c r="C4868" s="199"/>
      <c r="D4868" s="201"/>
    </row>
    <row r="4869" spans="2:4" s="202" customFormat="1" x14ac:dyDescent="0.2">
      <c r="B4869" s="199"/>
      <c r="C4869" s="199"/>
      <c r="D4869" s="201"/>
    </row>
    <row r="4870" spans="2:4" s="202" customFormat="1" x14ac:dyDescent="0.2">
      <c r="B4870" s="199"/>
      <c r="C4870" s="199"/>
      <c r="D4870" s="201"/>
    </row>
    <row r="4871" spans="2:4" s="202" customFormat="1" x14ac:dyDescent="0.2">
      <c r="B4871" s="199"/>
      <c r="C4871" s="199"/>
      <c r="D4871" s="201"/>
    </row>
    <row r="4872" spans="2:4" s="202" customFormat="1" x14ac:dyDescent="0.2">
      <c r="B4872" s="199"/>
      <c r="C4872" s="199"/>
      <c r="D4872" s="201"/>
    </row>
    <row r="4873" spans="2:4" s="202" customFormat="1" x14ac:dyDescent="0.2">
      <c r="B4873" s="199"/>
      <c r="C4873" s="199"/>
      <c r="D4873" s="201"/>
    </row>
    <row r="4874" spans="2:4" s="202" customFormat="1" x14ac:dyDescent="0.2">
      <c r="B4874" s="199"/>
      <c r="C4874" s="199"/>
      <c r="D4874" s="201"/>
    </row>
    <row r="4875" spans="2:4" s="202" customFormat="1" x14ac:dyDescent="0.2">
      <c r="B4875" s="199"/>
      <c r="C4875" s="199"/>
      <c r="D4875" s="201"/>
    </row>
    <row r="4876" spans="2:4" s="202" customFormat="1" x14ac:dyDescent="0.2">
      <c r="B4876" s="199"/>
      <c r="C4876" s="199"/>
      <c r="D4876" s="201"/>
    </row>
    <row r="4877" spans="2:4" s="202" customFormat="1" x14ac:dyDescent="0.2">
      <c r="B4877" s="199"/>
      <c r="C4877" s="199"/>
      <c r="D4877" s="201"/>
    </row>
    <row r="4878" spans="2:4" s="202" customFormat="1" x14ac:dyDescent="0.2">
      <c r="B4878" s="199"/>
      <c r="C4878" s="199"/>
      <c r="D4878" s="201"/>
    </row>
    <row r="4879" spans="2:4" s="202" customFormat="1" x14ac:dyDescent="0.2">
      <c r="B4879" s="199"/>
      <c r="C4879" s="199"/>
      <c r="D4879" s="201"/>
    </row>
    <row r="4880" spans="2:4" s="202" customFormat="1" x14ac:dyDescent="0.2">
      <c r="B4880" s="199"/>
      <c r="C4880" s="199"/>
      <c r="D4880" s="201"/>
    </row>
    <row r="4881" spans="2:4" s="202" customFormat="1" x14ac:dyDescent="0.2">
      <c r="B4881" s="199"/>
      <c r="C4881" s="199"/>
      <c r="D4881" s="201"/>
    </row>
    <row r="4882" spans="2:4" s="202" customFormat="1" x14ac:dyDescent="0.2">
      <c r="B4882" s="199"/>
      <c r="C4882" s="199"/>
      <c r="D4882" s="201"/>
    </row>
    <row r="4883" spans="2:4" s="202" customFormat="1" x14ac:dyDescent="0.2">
      <c r="B4883" s="199"/>
      <c r="C4883" s="199"/>
      <c r="D4883" s="201"/>
    </row>
    <row r="4884" spans="2:4" s="202" customFormat="1" x14ac:dyDescent="0.2">
      <c r="B4884" s="199"/>
      <c r="C4884" s="199"/>
      <c r="D4884" s="201"/>
    </row>
    <row r="4885" spans="2:4" s="202" customFormat="1" x14ac:dyDescent="0.2">
      <c r="B4885" s="199"/>
      <c r="C4885" s="199"/>
      <c r="D4885" s="201"/>
    </row>
    <row r="4886" spans="2:4" s="202" customFormat="1" x14ac:dyDescent="0.2">
      <c r="B4886" s="199"/>
      <c r="C4886" s="199"/>
      <c r="D4886" s="201"/>
    </row>
    <row r="4887" spans="2:4" s="202" customFormat="1" x14ac:dyDescent="0.2">
      <c r="B4887" s="199"/>
      <c r="C4887" s="199"/>
      <c r="D4887" s="201"/>
    </row>
    <row r="4888" spans="2:4" s="202" customFormat="1" x14ac:dyDescent="0.2">
      <c r="B4888" s="199"/>
      <c r="C4888" s="199"/>
      <c r="D4888" s="201"/>
    </row>
    <row r="4889" spans="2:4" s="202" customFormat="1" x14ac:dyDescent="0.2">
      <c r="B4889" s="199"/>
      <c r="C4889" s="199"/>
      <c r="D4889" s="201"/>
    </row>
    <row r="4890" spans="2:4" s="202" customFormat="1" x14ac:dyDescent="0.2">
      <c r="B4890" s="199"/>
      <c r="C4890" s="199"/>
      <c r="D4890" s="201"/>
    </row>
    <row r="4891" spans="2:4" s="202" customFormat="1" x14ac:dyDescent="0.2">
      <c r="B4891" s="199"/>
      <c r="C4891" s="199"/>
      <c r="D4891" s="201"/>
    </row>
    <row r="4892" spans="2:4" s="202" customFormat="1" x14ac:dyDescent="0.2">
      <c r="B4892" s="199"/>
      <c r="C4892" s="199"/>
      <c r="D4892" s="201"/>
    </row>
    <row r="4893" spans="2:4" s="202" customFormat="1" x14ac:dyDescent="0.2">
      <c r="B4893" s="199"/>
      <c r="C4893" s="199"/>
      <c r="D4893" s="201"/>
    </row>
    <row r="4894" spans="2:4" s="202" customFormat="1" x14ac:dyDescent="0.2">
      <c r="B4894" s="199"/>
      <c r="C4894" s="199"/>
      <c r="D4894" s="201"/>
    </row>
    <row r="4895" spans="2:4" s="202" customFormat="1" x14ac:dyDescent="0.2">
      <c r="B4895" s="199"/>
      <c r="C4895" s="199"/>
      <c r="D4895" s="201"/>
    </row>
    <row r="4896" spans="2:4" s="202" customFormat="1" x14ac:dyDescent="0.2">
      <c r="B4896" s="199"/>
      <c r="C4896" s="199"/>
      <c r="D4896" s="201"/>
    </row>
    <row r="4897" spans="2:4" s="202" customFormat="1" x14ac:dyDescent="0.2">
      <c r="B4897" s="199"/>
      <c r="C4897" s="199"/>
      <c r="D4897" s="201"/>
    </row>
    <row r="4898" spans="2:4" s="202" customFormat="1" x14ac:dyDescent="0.2">
      <c r="B4898" s="199"/>
      <c r="C4898" s="199"/>
      <c r="D4898" s="201"/>
    </row>
    <row r="4899" spans="2:4" s="202" customFormat="1" x14ac:dyDescent="0.2">
      <c r="B4899" s="199"/>
      <c r="C4899" s="199"/>
      <c r="D4899" s="201"/>
    </row>
    <row r="4900" spans="2:4" s="202" customFormat="1" x14ac:dyDescent="0.2">
      <c r="B4900" s="199"/>
      <c r="C4900" s="199"/>
      <c r="D4900" s="201"/>
    </row>
    <row r="4901" spans="2:4" s="202" customFormat="1" x14ac:dyDescent="0.2">
      <c r="B4901" s="199"/>
      <c r="C4901" s="199"/>
      <c r="D4901" s="201"/>
    </row>
    <row r="4902" spans="2:4" s="202" customFormat="1" x14ac:dyDescent="0.2">
      <c r="B4902" s="199"/>
      <c r="C4902" s="199"/>
      <c r="D4902" s="201"/>
    </row>
    <row r="4903" spans="2:4" s="202" customFormat="1" x14ac:dyDescent="0.2">
      <c r="B4903" s="199"/>
      <c r="C4903" s="199"/>
      <c r="D4903" s="201"/>
    </row>
    <row r="4904" spans="2:4" s="202" customFormat="1" x14ac:dyDescent="0.2">
      <c r="B4904" s="199"/>
      <c r="C4904" s="199"/>
      <c r="D4904" s="201"/>
    </row>
    <row r="4905" spans="2:4" s="202" customFormat="1" x14ac:dyDescent="0.2">
      <c r="B4905" s="199"/>
      <c r="C4905" s="199"/>
      <c r="D4905" s="201"/>
    </row>
    <row r="4906" spans="2:4" s="202" customFormat="1" x14ac:dyDescent="0.2">
      <c r="B4906" s="199"/>
      <c r="C4906" s="199"/>
      <c r="D4906" s="201"/>
    </row>
    <row r="4907" spans="2:4" s="202" customFormat="1" x14ac:dyDescent="0.2">
      <c r="B4907" s="199"/>
      <c r="C4907" s="199"/>
      <c r="D4907" s="201"/>
    </row>
    <row r="4908" spans="2:4" s="202" customFormat="1" x14ac:dyDescent="0.2">
      <c r="B4908" s="199"/>
      <c r="C4908" s="199"/>
      <c r="D4908" s="201"/>
    </row>
    <row r="4909" spans="2:4" s="202" customFormat="1" x14ac:dyDescent="0.2">
      <c r="B4909" s="199"/>
      <c r="C4909" s="199"/>
      <c r="D4909" s="201"/>
    </row>
    <row r="4910" spans="2:4" s="202" customFormat="1" x14ac:dyDescent="0.2">
      <c r="B4910" s="199"/>
      <c r="C4910" s="199"/>
      <c r="D4910" s="201"/>
    </row>
    <row r="4911" spans="2:4" s="202" customFormat="1" x14ac:dyDescent="0.2">
      <c r="B4911" s="199"/>
      <c r="C4911" s="199"/>
      <c r="D4911" s="201"/>
    </row>
    <row r="4912" spans="2:4" s="202" customFormat="1" x14ac:dyDescent="0.2">
      <c r="B4912" s="199"/>
      <c r="C4912" s="199"/>
      <c r="D4912" s="201"/>
    </row>
    <row r="4913" spans="2:4" s="202" customFormat="1" x14ac:dyDescent="0.2">
      <c r="B4913" s="199"/>
      <c r="C4913" s="199"/>
      <c r="D4913" s="201"/>
    </row>
    <row r="4914" spans="2:4" s="202" customFormat="1" x14ac:dyDescent="0.2">
      <c r="B4914" s="199"/>
      <c r="C4914" s="199"/>
      <c r="D4914" s="201"/>
    </row>
    <row r="4915" spans="2:4" s="202" customFormat="1" x14ac:dyDescent="0.2">
      <c r="B4915" s="199"/>
      <c r="C4915" s="199"/>
      <c r="D4915" s="201"/>
    </row>
    <row r="4916" spans="2:4" s="202" customFormat="1" x14ac:dyDescent="0.2">
      <c r="B4916" s="199"/>
      <c r="C4916" s="199"/>
      <c r="D4916" s="201"/>
    </row>
    <row r="4917" spans="2:4" s="202" customFormat="1" x14ac:dyDescent="0.2">
      <c r="B4917" s="199"/>
      <c r="C4917" s="199"/>
      <c r="D4917" s="201"/>
    </row>
    <row r="4918" spans="2:4" s="202" customFormat="1" x14ac:dyDescent="0.2">
      <c r="B4918" s="199"/>
      <c r="C4918" s="199"/>
      <c r="D4918" s="201"/>
    </row>
    <row r="4919" spans="2:4" s="202" customFormat="1" x14ac:dyDescent="0.2">
      <c r="B4919" s="199"/>
      <c r="C4919" s="199"/>
      <c r="D4919" s="201"/>
    </row>
    <row r="4920" spans="2:4" s="202" customFormat="1" x14ac:dyDescent="0.2">
      <c r="B4920" s="199"/>
      <c r="C4920" s="199"/>
      <c r="D4920" s="201"/>
    </row>
    <row r="4921" spans="2:4" s="202" customFormat="1" x14ac:dyDescent="0.2">
      <c r="B4921" s="199"/>
      <c r="C4921" s="199"/>
      <c r="D4921" s="201"/>
    </row>
    <row r="4922" spans="2:4" s="202" customFormat="1" x14ac:dyDescent="0.2">
      <c r="B4922" s="199"/>
      <c r="C4922" s="199"/>
      <c r="D4922" s="201"/>
    </row>
    <row r="4923" spans="2:4" s="202" customFormat="1" x14ac:dyDescent="0.2">
      <c r="B4923" s="199"/>
      <c r="C4923" s="199"/>
      <c r="D4923" s="201"/>
    </row>
    <row r="4924" spans="2:4" s="202" customFormat="1" x14ac:dyDescent="0.2">
      <c r="B4924" s="199"/>
      <c r="C4924" s="199"/>
      <c r="D4924" s="201"/>
    </row>
    <row r="4925" spans="2:4" s="202" customFormat="1" x14ac:dyDescent="0.2">
      <c r="B4925" s="199"/>
      <c r="C4925" s="199"/>
      <c r="D4925" s="201"/>
    </row>
    <row r="4926" spans="2:4" s="202" customFormat="1" x14ac:dyDescent="0.2">
      <c r="B4926" s="199"/>
      <c r="C4926" s="199"/>
      <c r="D4926" s="201"/>
    </row>
    <row r="4927" spans="2:4" s="202" customFormat="1" x14ac:dyDescent="0.2">
      <c r="B4927" s="199"/>
      <c r="C4927" s="199"/>
      <c r="D4927" s="201"/>
    </row>
    <row r="4928" spans="2:4" s="202" customFormat="1" x14ac:dyDescent="0.2">
      <c r="B4928" s="199"/>
      <c r="C4928" s="199"/>
      <c r="D4928" s="201"/>
    </row>
    <row r="4929" spans="2:4" s="202" customFormat="1" x14ac:dyDescent="0.2">
      <c r="B4929" s="199"/>
      <c r="C4929" s="199"/>
      <c r="D4929" s="201"/>
    </row>
    <row r="4930" spans="2:4" s="202" customFormat="1" x14ac:dyDescent="0.2">
      <c r="B4930" s="199"/>
      <c r="C4930" s="199"/>
      <c r="D4930" s="201"/>
    </row>
    <row r="4931" spans="2:4" s="202" customFormat="1" x14ac:dyDescent="0.2">
      <c r="B4931" s="199"/>
      <c r="C4931" s="199"/>
      <c r="D4931" s="201"/>
    </row>
    <row r="4932" spans="2:4" s="202" customFormat="1" x14ac:dyDescent="0.2">
      <c r="B4932" s="199"/>
      <c r="C4932" s="199"/>
      <c r="D4932" s="201"/>
    </row>
    <row r="4933" spans="2:4" s="202" customFormat="1" x14ac:dyDescent="0.2">
      <c r="B4933" s="199"/>
      <c r="C4933" s="199"/>
      <c r="D4933" s="201"/>
    </row>
    <row r="4934" spans="2:4" s="202" customFormat="1" x14ac:dyDescent="0.2">
      <c r="B4934" s="199"/>
      <c r="C4934" s="199"/>
      <c r="D4934" s="201"/>
    </row>
    <row r="4935" spans="2:4" s="202" customFormat="1" x14ac:dyDescent="0.2">
      <c r="B4935" s="199"/>
      <c r="C4935" s="199"/>
      <c r="D4935" s="201"/>
    </row>
    <row r="4936" spans="2:4" s="202" customFormat="1" x14ac:dyDescent="0.2">
      <c r="B4936" s="199"/>
      <c r="C4936" s="199"/>
      <c r="D4936" s="201"/>
    </row>
    <row r="4937" spans="2:4" s="202" customFormat="1" x14ac:dyDescent="0.2">
      <c r="B4937" s="199"/>
      <c r="C4937" s="199"/>
      <c r="D4937" s="201"/>
    </row>
    <row r="4938" spans="2:4" s="202" customFormat="1" x14ac:dyDescent="0.2">
      <c r="B4938" s="199"/>
      <c r="C4938" s="199"/>
      <c r="D4938" s="201"/>
    </row>
    <row r="4939" spans="2:4" s="202" customFormat="1" x14ac:dyDescent="0.2">
      <c r="B4939" s="199"/>
      <c r="C4939" s="199"/>
      <c r="D4939" s="201"/>
    </row>
    <row r="4940" spans="2:4" s="202" customFormat="1" x14ac:dyDescent="0.2">
      <c r="B4940" s="199"/>
      <c r="C4940" s="199"/>
      <c r="D4940" s="201"/>
    </row>
    <row r="4941" spans="2:4" s="202" customFormat="1" x14ac:dyDescent="0.2">
      <c r="B4941" s="199"/>
      <c r="C4941" s="199"/>
      <c r="D4941" s="201"/>
    </row>
    <row r="4942" spans="2:4" s="202" customFormat="1" x14ac:dyDescent="0.2">
      <c r="B4942" s="199"/>
      <c r="C4942" s="199"/>
      <c r="D4942" s="201"/>
    </row>
    <row r="4943" spans="2:4" s="202" customFormat="1" x14ac:dyDescent="0.2">
      <c r="B4943" s="199"/>
      <c r="C4943" s="199"/>
      <c r="D4943" s="201"/>
    </row>
    <row r="4944" spans="2:4" s="202" customFormat="1" x14ac:dyDescent="0.2">
      <c r="B4944" s="199"/>
      <c r="C4944" s="199"/>
      <c r="D4944" s="201"/>
    </row>
    <row r="4945" spans="2:4" s="202" customFormat="1" x14ac:dyDescent="0.2">
      <c r="B4945" s="199"/>
      <c r="C4945" s="199"/>
      <c r="D4945" s="201"/>
    </row>
    <row r="4946" spans="2:4" s="202" customFormat="1" x14ac:dyDescent="0.2">
      <c r="B4946" s="199"/>
      <c r="C4946" s="199"/>
      <c r="D4946" s="201"/>
    </row>
    <row r="4947" spans="2:4" s="202" customFormat="1" x14ac:dyDescent="0.2">
      <c r="B4947" s="199"/>
      <c r="C4947" s="199"/>
      <c r="D4947" s="201"/>
    </row>
    <row r="4948" spans="2:4" s="202" customFormat="1" x14ac:dyDescent="0.2">
      <c r="B4948" s="199"/>
      <c r="C4948" s="199"/>
      <c r="D4948" s="201"/>
    </row>
    <row r="4949" spans="2:4" s="202" customFormat="1" x14ac:dyDescent="0.2">
      <c r="B4949" s="199"/>
      <c r="C4949" s="199"/>
      <c r="D4949" s="201"/>
    </row>
    <row r="4950" spans="2:4" s="202" customFormat="1" x14ac:dyDescent="0.2">
      <c r="B4950" s="199"/>
      <c r="C4950" s="199"/>
      <c r="D4950" s="201"/>
    </row>
    <row r="4951" spans="2:4" s="202" customFormat="1" x14ac:dyDescent="0.2">
      <c r="B4951" s="199"/>
      <c r="C4951" s="199"/>
      <c r="D4951" s="201"/>
    </row>
    <row r="4952" spans="2:4" s="202" customFormat="1" x14ac:dyDescent="0.2">
      <c r="B4952" s="199"/>
      <c r="C4952" s="199"/>
      <c r="D4952" s="201"/>
    </row>
    <row r="4953" spans="2:4" s="202" customFormat="1" x14ac:dyDescent="0.2">
      <c r="B4953" s="199"/>
      <c r="C4953" s="199"/>
      <c r="D4953" s="201"/>
    </row>
    <row r="4954" spans="2:4" s="202" customFormat="1" x14ac:dyDescent="0.2">
      <c r="B4954" s="199"/>
      <c r="C4954" s="199"/>
      <c r="D4954" s="201"/>
    </row>
    <row r="4955" spans="2:4" s="202" customFormat="1" x14ac:dyDescent="0.2">
      <c r="B4955" s="199"/>
      <c r="C4955" s="199"/>
      <c r="D4955" s="201"/>
    </row>
    <row r="4956" spans="2:4" s="202" customFormat="1" x14ac:dyDescent="0.2">
      <c r="B4956" s="199"/>
      <c r="C4956" s="199"/>
      <c r="D4956" s="201"/>
    </row>
    <row r="4957" spans="2:4" s="202" customFormat="1" x14ac:dyDescent="0.2">
      <c r="B4957" s="199"/>
      <c r="C4957" s="199"/>
      <c r="D4957" s="201"/>
    </row>
    <row r="4958" spans="2:4" s="202" customFormat="1" x14ac:dyDescent="0.2">
      <c r="B4958" s="199"/>
      <c r="C4958" s="199"/>
      <c r="D4958" s="201"/>
    </row>
    <row r="4959" spans="2:4" s="202" customFormat="1" x14ac:dyDescent="0.2">
      <c r="B4959" s="199"/>
      <c r="C4959" s="199"/>
      <c r="D4959" s="201"/>
    </row>
    <row r="4960" spans="2:4" s="202" customFormat="1" x14ac:dyDescent="0.2">
      <c r="B4960" s="199"/>
      <c r="C4960" s="199"/>
      <c r="D4960" s="201"/>
    </row>
    <row r="4961" spans="2:4" s="202" customFormat="1" x14ac:dyDescent="0.2">
      <c r="B4961" s="199"/>
      <c r="C4961" s="199"/>
      <c r="D4961" s="201"/>
    </row>
    <row r="4962" spans="2:4" s="202" customFormat="1" x14ac:dyDescent="0.2">
      <c r="B4962" s="199"/>
      <c r="C4962" s="199"/>
      <c r="D4962" s="201"/>
    </row>
    <row r="4963" spans="2:4" s="202" customFormat="1" x14ac:dyDescent="0.2">
      <c r="B4963" s="199"/>
      <c r="C4963" s="199"/>
      <c r="D4963" s="201"/>
    </row>
    <row r="4964" spans="2:4" s="202" customFormat="1" x14ac:dyDescent="0.2">
      <c r="B4964" s="199"/>
      <c r="C4964" s="199"/>
      <c r="D4964" s="201"/>
    </row>
    <row r="4965" spans="2:4" s="202" customFormat="1" x14ac:dyDescent="0.2">
      <c r="B4965" s="199"/>
      <c r="C4965" s="199"/>
      <c r="D4965" s="201"/>
    </row>
    <row r="4966" spans="2:4" s="202" customFormat="1" x14ac:dyDescent="0.2">
      <c r="B4966" s="199"/>
      <c r="C4966" s="199"/>
      <c r="D4966" s="201"/>
    </row>
    <row r="4967" spans="2:4" s="202" customFormat="1" x14ac:dyDescent="0.2">
      <c r="B4967" s="199"/>
      <c r="C4967" s="199"/>
      <c r="D4967" s="201"/>
    </row>
    <row r="4968" spans="2:4" s="202" customFormat="1" x14ac:dyDescent="0.2">
      <c r="B4968" s="199"/>
      <c r="C4968" s="199"/>
      <c r="D4968" s="201"/>
    </row>
    <row r="4969" spans="2:4" s="202" customFormat="1" x14ac:dyDescent="0.2">
      <c r="B4969" s="199"/>
      <c r="C4969" s="199"/>
      <c r="D4969" s="201"/>
    </row>
    <row r="4970" spans="2:4" s="202" customFormat="1" x14ac:dyDescent="0.2">
      <c r="B4970" s="199"/>
      <c r="C4970" s="199"/>
      <c r="D4970" s="201"/>
    </row>
    <row r="4971" spans="2:4" s="202" customFormat="1" x14ac:dyDescent="0.2">
      <c r="B4971" s="199"/>
      <c r="C4971" s="199"/>
      <c r="D4971" s="201"/>
    </row>
    <row r="4972" spans="2:4" s="202" customFormat="1" x14ac:dyDescent="0.2">
      <c r="B4972" s="199"/>
      <c r="C4972" s="199"/>
      <c r="D4972" s="201"/>
    </row>
    <row r="4973" spans="2:4" s="202" customFormat="1" x14ac:dyDescent="0.2">
      <c r="B4973" s="199"/>
      <c r="C4973" s="199"/>
      <c r="D4973" s="201"/>
    </row>
    <row r="4974" spans="2:4" s="202" customFormat="1" x14ac:dyDescent="0.2">
      <c r="B4974" s="199"/>
      <c r="C4974" s="199"/>
      <c r="D4974" s="201"/>
    </row>
    <row r="4975" spans="2:4" s="202" customFormat="1" x14ac:dyDescent="0.2">
      <c r="B4975" s="199"/>
      <c r="C4975" s="199"/>
      <c r="D4975" s="201"/>
    </row>
    <row r="4976" spans="2:4" s="202" customFormat="1" x14ac:dyDescent="0.2">
      <c r="B4976" s="199"/>
      <c r="C4976" s="199"/>
      <c r="D4976" s="201"/>
    </row>
    <row r="4977" spans="2:4" s="202" customFormat="1" x14ac:dyDescent="0.2">
      <c r="B4977" s="199"/>
      <c r="C4977" s="199"/>
      <c r="D4977" s="201"/>
    </row>
    <row r="4978" spans="2:4" s="202" customFormat="1" x14ac:dyDescent="0.2">
      <c r="B4978" s="199"/>
      <c r="C4978" s="199"/>
      <c r="D4978" s="201"/>
    </row>
    <row r="4979" spans="2:4" s="202" customFormat="1" x14ac:dyDescent="0.2">
      <c r="B4979" s="199"/>
      <c r="C4979" s="199"/>
      <c r="D4979" s="201"/>
    </row>
    <row r="4980" spans="2:4" s="202" customFormat="1" x14ac:dyDescent="0.2">
      <c r="B4980" s="199"/>
      <c r="C4980" s="199"/>
      <c r="D4980" s="201"/>
    </row>
    <row r="4981" spans="2:4" s="202" customFormat="1" x14ac:dyDescent="0.2">
      <c r="B4981" s="199"/>
      <c r="C4981" s="199"/>
      <c r="D4981" s="201"/>
    </row>
    <row r="4982" spans="2:4" s="202" customFormat="1" x14ac:dyDescent="0.2">
      <c r="B4982" s="199"/>
      <c r="C4982" s="199"/>
      <c r="D4982" s="201"/>
    </row>
    <row r="4983" spans="2:4" s="202" customFormat="1" x14ac:dyDescent="0.2">
      <c r="B4983" s="199"/>
      <c r="C4983" s="199"/>
      <c r="D4983" s="201"/>
    </row>
    <row r="4984" spans="2:4" s="202" customFormat="1" x14ac:dyDescent="0.2">
      <c r="B4984" s="199"/>
      <c r="C4984" s="199"/>
      <c r="D4984" s="201"/>
    </row>
    <row r="4985" spans="2:4" s="202" customFormat="1" x14ac:dyDescent="0.2">
      <c r="B4985" s="199"/>
      <c r="C4985" s="199"/>
      <c r="D4985" s="201"/>
    </row>
    <row r="4986" spans="2:4" s="202" customFormat="1" x14ac:dyDescent="0.2">
      <c r="B4986" s="199"/>
      <c r="C4986" s="199"/>
      <c r="D4986" s="201"/>
    </row>
    <row r="4987" spans="2:4" s="202" customFormat="1" x14ac:dyDescent="0.2">
      <c r="B4987" s="199"/>
      <c r="C4987" s="199"/>
      <c r="D4987" s="201"/>
    </row>
    <row r="4988" spans="2:4" s="202" customFormat="1" x14ac:dyDescent="0.2">
      <c r="B4988" s="199"/>
      <c r="C4988" s="199"/>
      <c r="D4988" s="201"/>
    </row>
    <row r="4989" spans="2:4" s="202" customFormat="1" x14ac:dyDescent="0.2">
      <c r="B4989" s="199"/>
      <c r="C4989" s="199"/>
      <c r="D4989" s="201"/>
    </row>
    <row r="4990" spans="2:4" s="202" customFormat="1" x14ac:dyDescent="0.2">
      <c r="B4990" s="199"/>
      <c r="C4990" s="199"/>
      <c r="D4990" s="201"/>
    </row>
    <row r="4991" spans="2:4" s="202" customFormat="1" x14ac:dyDescent="0.2">
      <c r="B4991" s="199"/>
      <c r="C4991" s="199"/>
      <c r="D4991" s="201"/>
    </row>
    <row r="4992" spans="2:4" s="202" customFormat="1" x14ac:dyDescent="0.2">
      <c r="B4992" s="199"/>
      <c r="C4992" s="199"/>
      <c r="D4992" s="201"/>
    </row>
    <row r="4993" spans="2:4" s="202" customFormat="1" x14ac:dyDescent="0.2">
      <c r="B4993" s="199"/>
      <c r="C4993" s="199"/>
      <c r="D4993" s="201"/>
    </row>
  </sheetData>
  <sheetProtection algorithmName="SHA-512" hashValue="u3cOSLdw7XcbtUK8kd2Joqv8tNrgk6v3hfowxtzAbac57CvSokMAgfjZ5N7If20zQeEpO7Yt+KWFA8PN1Hszpg==" saltValue="mVkAPsgV9xFLmNh3JyaVBQ==" spinCount="100000" sheet="1" objects="1" scenarios="1"/>
  <mergeCells count="32">
    <mergeCell ref="C81:G81"/>
    <mergeCell ref="C83:G83"/>
    <mergeCell ref="C69:G69"/>
    <mergeCell ref="C71:G71"/>
    <mergeCell ref="C73:G73"/>
    <mergeCell ref="C75:G75"/>
    <mergeCell ref="C77:G77"/>
    <mergeCell ref="C79:G79"/>
    <mergeCell ref="C67:G67"/>
    <mergeCell ref="C32:G32"/>
    <mergeCell ref="C37:G37"/>
    <mergeCell ref="C41:G41"/>
    <mergeCell ref="C43:G43"/>
    <mergeCell ref="C45:G45"/>
    <mergeCell ref="C47:G47"/>
    <mergeCell ref="C49:G49"/>
    <mergeCell ref="C51:G51"/>
    <mergeCell ref="C61:G61"/>
    <mergeCell ref="C63:G63"/>
    <mergeCell ref="C65:G65"/>
    <mergeCell ref="C30:G30"/>
    <mergeCell ref="A1:G1"/>
    <mergeCell ref="C2:G2"/>
    <mergeCell ref="C3:G3"/>
    <mergeCell ref="C4:G4"/>
    <mergeCell ref="C10:G10"/>
    <mergeCell ref="C13:G13"/>
    <mergeCell ref="C15:G15"/>
    <mergeCell ref="C17:G17"/>
    <mergeCell ref="C21:G21"/>
    <mergeCell ref="C24:G24"/>
    <mergeCell ref="C27:G27"/>
  </mergeCells>
  <pageMargins left="0.70866141732283472" right="0.70866141732283472" top="0.78740157480314965" bottom="0.78740157480314965" header="0.31496062992125984" footer="0.31496062992125984"/>
  <pageSetup paperSize="9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Rekapitulace</vt:lpstr>
      <vt:lpstr>VzorPolozky</vt:lpstr>
      <vt:lpstr>ASŘ - VV</vt:lpstr>
      <vt:lpstr>HsDV - VV</vt:lpstr>
      <vt:lpstr>VN+ON</vt:lpstr>
      <vt:lpstr>Rekapitulace!CelkemDPHVypocet</vt:lpstr>
      <vt:lpstr>CenaCelkem</vt:lpstr>
      <vt:lpstr>CenaCelkemBezDPH</vt:lpstr>
      <vt:lpstr>Rekapitulace!CenaCelkemVypocet</vt:lpstr>
      <vt:lpstr>cisloobjektu</vt:lpstr>
      <vt:lpstr>Rekapitulace!CisloStavby</vt:lpstr>
      <vt:lpstr>CisloStavebnihoRozpoctu</vt:lpstr>
      <vt:lpstr>dadresa</vt:lpstr>
      <vt:lpstr>Rekapitulace!DIČ</vt:lpstr>
      <vt:lpstr>dmisto</vt:lpstr>
      <vt:lpstr>DPHSni</vt:lpstr>
      <vt:lpstr>DPHZakl</vt:lpstr>
      <vt:lpstr>Rekapitulace!dpsc</vt:lpstr>
      <vt:lpstr>Rekapitulace!IČO</vt:lpstr>
      <vt:lpstr>Mena</vt:lpstr>
      <vt:lpstr>MistoStavby</vt:lpstr>
      <vt:lpstr>nazevobjektu</vt:lpstr>
      <vt:lpstr>Rekapitulace!NazevStavby</vt:lpstr>
      <vt:lpstr>NazevStavebnihoRozpoctu</vt:lpstr>
      <vt:lpstr>'ASŘ - VV'!Názvy_tisku</vt:lpstr>
      <vt:lpstr>'HsDV - VV'!Názvy_tisku</vt:lpstr>
      <vt:lpstr>'VN+ON'!Názvy_tisku</vt:lpstr>
      <vt:lpstr>oadresa</vt:lpstr>
      <vt:lpstr>Rekapitulace!Objednatel</vt:lpstr>
      <vt:lpstr>Rekapitulace!Objekt</vt:lpstr>
      <vt:lpstr>'ASŘ - VV'!Oblast_tisku</vt:lpstr>
      <vt:lpstr>'HsDV - VV'!Oblast_tisku</vt:lpstr>
      <vt:lpstr>Rekapitulace!Oblast_tisku</vt:lpstr>
      <vt:lpstr>'VN+ON'!Oblast_tisku</vt:lpstr>
      <vt:lpstr>Rekapitulace!odic</vt:lpstr>
      <vt:lpstr>Rekapitulace!oico</vt:lpstr>
      <vt:lpstr>Rekapitulace!omisto</vt:lpstr>
      <vt:lpstr>Rekapitulace!onazev</vt:lpstr>
      <vt:lpstr>Rekapitulace!opsc</vt:lpstr>
      <vt:lpstr>padresa</vt:lpstr>
      <vt:lpstr>pdic</vt:lpstr>
      <vt:lpstr>pico</vt:lpstr>
      <vt:lpstr>pmisto</vt:lpstr>
      <vt:lpstr>PoptavkaID</vt:lpstr>
      <vt:lpstr>pPSC</vt:lpstr>
      <vt:lpstr>Projektant</vt:lpstr>
      <vt:lpstr>Rekapitulace!SazbaDPH1</vt:lpstr>
      <vt:lpstr>Rekapitulace!SazbaDPH2</vt:lpstr>
      <vt:lpstr>Vypracoval</vt:lpstr>
      <vt:lpstr>ZakladDPHSni</vt:lpstr>
      <vt:lpstr>Rekapitulace!ZakladDPHSniVypocet</vt:lpstr>
      <vt:lpstr>ZakladDPHZakl</vt:lpstr>
      <vt:lpstr>Rekapitulace!ZakladDPHZaklVypocet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Guziur</dc:creator>
  <cp:lastModifiedBy>QGPC4</cp:lastModifiedBy>
  <cp:lastPrinted>2025-01-10T13:27:42Z</cp:lastPrinted>
  <dcterms:created xsi:type="dcterms:W3CDTF">2009-04-08T07:15:50Z</dcterms:created>
  <dcterms:modified xsi:type="dcterms:W3CDTF">2025-01-10T13:28:41Z</dcterms:modified>
</cp:coreProperties>
</file>